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720" windowWidth="15600" windowHeight="2985"/>
  </bookViews>
  <sheets>
    <sheet name="Implementation Plan" sheetId="1" r:id="rId1"/>
    <sheet name="Controls" sheetId="3" r:id="rId2"/>
  </sheets>
  <definedNames>
    <definedName name="_xlnm.Print_Area" localSheetId="0">'Implementation Plan'!$A$1:$AK$58</definedName>
  </definedNames>
  <calcPr calcId="145621"/>
</workbook>
</file>

<file path=xl/calcChain.xml><?xml version="1.0" encoding="utf-8"?>
<calcChain xmlns="http://schemas.openxmlformats.org/spreadsheetml/2006/main">
  <c r="R13" i="1" l="1"/>
  <c r="P30" i="3" l="1"/>
  <c r="P29" i="3"/>
  <c r="P28" i="3"/>
  <c r="P27" i="3"/>
  <c r="P25" i="3"/>
  <c r="P24" i="3"/>
  <c r="P5" i="1"/>
  <c r="R5" i="1" s="1"/>
  <c r="D57" i="3" l="1"/>
  <c r="E57" i="3" s="1"/>
  <c r="A57" i="3"/>
  <c r="T41" i="1"/>
  <c r="B75" i="3" l="1"/>
  <c r="P31" i="3" s="1"/>
  <c r="B66" i="3"/>
  <c r="B59" i="3"/>
  <c r="B48" i="3"/>
  <c r="B30" i="3"/>
  <c r="P26" i="3" s="1"/>
  <c r="B40" i="3"/>
  <c r="D35" i="3"/>
  <c r="E35" i="3" s="1"/>
  <c r="D36" i="3"/>
  <c r="E36" i="3" s="1"/>
  <c r="D37" i="3"/>
  <c r="E37" i="3" s="1"/>
  <c r="P32" i="3" l="1"/>
  <c r="T27" i="1"/>
  <c r="T28" i="1"/>
  <c r="T29" i="1"/>
  <c r="A35" i="3"/>
  <c r="A36" i="3"/>
  <c r="A37" i="3"/>
  <c r="A3" i="3"/>
  <c r="A4" i="3"/>
  <c r="B20" i="3" l="1"/>
  <c r="T48" i="1"/>
  <c r="T49" i="1"/>
  <c r="T47" i="1"/>
  <c r="C47" i="1"/>
  <c r="T35" i="1"/>
  <c r="T36" i="1"/>
  <c r="T37" i="1"/>
  <c r="T38" i="1"/>
  <c r="T39" i="1"/>
  <c r="T40" i="1"/>
  <c r="T34" i="1"/>
  <c r="C35" i="1"/>
  <c r="C36" i="1"/>
  <c r="C37" i="1"/>
  <c r="C34" i="1"/>
  <c r="T25" i="1"/>
  <c r="T26" i="1"/>
  <c r="T24" i="1"/>
  <c r="C25" i="1"/>
  <c r="C26" i="1"/>
  <c r="C24" i="1"/>
  <c r="S19" i="3"/>
  <c r="S18" i="3"/>
  <c r="S17" i="3"/>
  <c r="S16" i="3"/>
  <c r="S15" i="3"/>
  <c r="S14" i="3"/>
  <c r="S13" i="3"/>
  <c r="D56" i="3"/>
  <c r="E56" i="3" s="1"/>
  <c r="A56" i="3"/>
  <c r="A26" i="3"/>
  <c r="C16" i="3" l="1"/>
  <c r="D16" i="3" s="1"/>
  <c r="E16" i="3" s="1"/>
  <c r="AJ17" i="1" s="1"/>
  <c r="C17" i="3"/>
  <c r="D17" i="3" s="1"/>
  <c r="E17" i="3" s="1"/>
  <c r="AJ18" i="1" s="1"/>
  <c r="C13" i="3"/>
  <c r="D13" i="3" s="1"/>
  <c r="E13" i="3" s="1"/>
  <c r="AJ14" i="1" s="1"/>
  <c r="C14" i="3"/>
  <c r="D14" i="3" s="1"/>
  <c r="E14" i="3" s="1"/>
  <c r="AJ15" i="1" s="1"/>
  <c r="C15" i="3"/>
  <c r="D15" i="3" s="1"/>
  <c r="E15" i="3" s="1"/>
  <c r="AJ16" i="1" l="1"/>
  <c r="AJ19" i="1" s="1"/>
  <c r="E20" i="3"/>
  <c r="O25" i="3" s="1"/>
  <c r="Q25" i="3" s="1"/>
  <c r="A72" i="3"/>
  <c r="A71" i="3"/>
  <c r="A70" i="3"/>
  <c r="A69" i="3"/>
  <c r="A18" i="3" l="1"/>
  <c r="A17" i="3"/>
  <c r="A16" i="3"/>
  <c r="A15" i="3"/>
  <c r="A14" i="3"/>
  <c r="A13" i="3"/>
  <c r="A12" i="3"/>
  <c r="N25" i="3" s="1"/>
  <c r="A22" i="3"/>
  <c r="AE13" i="1" l="1"/>
  <c r="AC13" i="1"/>
  <c r="AA13" i="1"/>
  <c r="Y13" i="1"/>
  <c r="W13" i="1"/>
  <c r="U13" i="1"/>
  <c r="S13" i="1"/>
  <c r="Q13" i="1"/>
  <c r="O13" i="1"/>
  <c r="M13" i="1"/>
  <c r="K13" i="1"/>
  <c r="J13" i="1"/>
  <c r="A6" i="3"/>
  <c r="A2" i="3"/>
  <c r="B32" i="1"/>
  <c r="S32" i="1"/>
  <c r="D52" i="1" l="1"/>
  <c r="U52" i="1"/>
  <c r="U42" i="1"/>
  <c r="D42" i="1"/>
  <c r="S45" i="1" l="1"/>
  <c r="B45" i="1"/>
  <c r="L5" i="1" l="1"/>
  <c r="N5" i="1" l="1"/>
  <c r="E1" i="3" s="1"/>
  <c r="I12" i="3" s="1"/>
  <c r="L13" i="1"/>
  <c r="B9" i="3"/>
  <c r="D1" i="3"/>
  <c r="H12" i="3" s="1"/>
  <c r="C1" i="3"/>
  <c r="G12" i="3" s="1"/>
  <c r="O2" i="3"/>
  <c r="P2" i="3"/>
  <c r="Q2" i="3"/>
  <c r="R2" i="3"/>
  <c r="S2" i="3"/>
  <c r="T2" i="3"/>
  <c r="U2" i="3"/>
  <c r="V2" i="3"/>
  <c r="W2" i="3"/>
  <c r="X2" i="3"/>
  <c r="Y2" i="3"/>
  <c r="Z2" i="3"/>
  <c r="O3" i="3"/>
  <c r="P3" i="3"/>
  <c r="Q3" i="3"/>
  <c r="R3" i="3"/>
  <c r="S3" i="3"/>
  <c r="T3" i="3"/>
  <c r="U3" i="3"/>
  <c r="V3" i="3"/>
  <c r="W3" i="3"/>
  <c r="X3" i="3"/>
  <c r="Y3" i="3"/>
  <c r="Z3" i="3"/>
  <c r="O4" i="3"/>
  <c r="P4" i="3"/>
  <c r="Q4" i="3"/>
  <c r="R4" i="3"/>
  <c r="S4" i="3"/>
  <c r="T4" i="3"/>
  <c r="U4" i="3"/>
  <c r="V4" i="3"/>
  <c r="W4" i="3"/>
  <c r="X4" i="3"/>
  <c r="Y4" i="3"/>
  <c r="Z4" i="3"/>
  <c r="A5" i="3"/>
  <c r="O5" i="3"/>
  <c r="P5" i="3"/>
  <c r="Q5" i="3"/>
  <c r="R5" i="3"/>
  <c r="S5" i="3"/>
  <c r="T5" i="3"/>
  <c r="U5" i="3"/>
  <c r="V5" i="3"/>
  <c r="W5" i="3"/>
  <c r="X5" i="3"/>
  <c r="Y5" i="3"/>
  <c r="Z5" i="3"/>
  <c r="O6" i="3"/>
  <c r="P6" i="3"/>
  <c r="Q6" i="3"/>
  <c r="R6" i="3"/>
  <c r="S6" i="3"/>
  <c r="T6" i="3"/>
  <c r="U6" i="3"/>
  <c r="V6" i="3"/>
  <c r="W6" i="3"/>
  <c r="X6" i="3"/>
  <c r="Y6" i="3"/>
  <c r="Z6" i="3"/>
  <c r="A7" i="3"/>
  <c r="O7" i="3"/>
  <c r="P7" i="3"/>
  <c r="Q7" i="3"/>
  <c r="R7" i="3"/>
  <c r="S7" i="3"/>
  <c r="T7" i="3"/>
  <c r="U7" i="3"/>
  <c r="V7" i="3"/>
  <c r="W7" i="3"/>
  <c r="X7" i="3"/>
  <c r="Y7" i="3"/>
  <c r="Z7" i="3"/>
  <c r="O8" i="3"/>
  <c r="P8" i="3"/>
  <c r="Q8" i="3"/>
  <c r="R8" i="3"/>
  <c r="S8" i="3"/>
  <c r="T8" i="3"/>
  <c r="U8" i="3"/>
  <c r="V8" i="3"/>
  <c r="W8" i="3"/>
  <c r="X8" i="3"/>
  <c r="Y8" i="3"/>
  <c r="Z8" i="3"/>
  <c r="N26" i="3"/>
  <c r="A23" i="3"/>
  <c r="D23" i="3"/>
  <c r="A24" i="3"/>
  <c r="D24" i="3"/>
  <c r="A25" i="3"/>
  <c r="D25" i="3"/>
  <c r="A31" i="3"/>
  <c r="N27" i="3" s="1"/>
  <c r="A32" i="3"/>
  <c r="D32" i="3"/>
  <c r="A33" i="3"/>
  <c r="D33" i="3"/>
  <c r="A34" i="3"/>
  <c r="D34" i="3"/>
  <c r="A41" i="3"/>
  <c r="N28" i="3" s="1"/>
  <c r="A42" i="3"/>
  <c r="D42" i="3"/>
  <c r="A43" i="3"/>
  <c r="D43" i="3"/>
  <c r="A44" i="3"/>
  <c r="D44" i="3"/>
  <c r="A45" i="3"/>
  <c r="D45" i="3"/>
  <c r="A49" i="3"/>
  <c r="N29" i="3" s="1"/>
  <c r="A50" i="3"/>
  <c r="D50" i="3"/>
  <c r="A51" i="3"/>
  <c r="D51" i="3"/>
  <c r="A52" i="3"/>
  <c r="D52" i="3"/>
  <c r="A53" i="3"/>
  <c r="D53" i="3"/>
  <c r="A54" i="3"/>
  <c r="D54" i="3"/>
  <c r="A55" i="3"/>
  <c r="D55" i="3"/>
  <c r="A60" i="3"/>
  <c r="N30" i="3" s="1"/>
  <c r="A61" i="3"/>
  <c r="D61" i="3"/>
  <c r="A67" i="3"/>
  <c r="N31" i="3" s="1"/>
  <c r="A68" i="3"/>
  <c r="D68" i="3"/>
  <c r="D69" i="3"/>
  <c r="D70" i="3"/>
  <c r="AI6" i="1"/>
  <c r="AI7" i="1"/>
  <c r="AI8" i="1"/>
  <c r="AI9" i="1"/>
  <c r="AI10" i="1"/>
  <c r="AI11" i="1"/>
  <c r="E42" i="3" l="1"/>
  <c r="E53" i="3"/>
  <c r="AA5" i="3"/>
  <c r="AJ9" i="1" s="1"/>
  <c r="E45" i="3"/>
  <c r="AA4" i="3"/>
  <c r="AJ8" i="1" s="1"/>
  <c r="AA3" i="3"/>
  <c r="AJ7" i="1" s="1"/>
  <c r="E50" i="3"/>
  <c r="E43" i="3"/>
  <c r="AA8" i="3"/>
  <c r="E44" i="3"/>
  <c r="AA2" i="3"/>
  <c r="AJ6" i="1" s="1"/>
  <c r="N13" i="1"/>
  <c r="E33" i="3"/>
  <c r="E34" i="3"/>
  <c r="E55" i="3"/>
  <c r="E54" i="3"/>
  <c r="E52" i="3"/>
  <c r="E51" i="3"/>
  <c r="AA7" i="3"/>
  <c r="AJ11" i="1" s="1"/>
  <c r="AA6" i="3"/>
  <c r="AJ10" i="1" s="1"/>
  <c r="E70" i="3"/>
  <c r="E68" i="3"/>
  <c r="E69" i="3"/>
  <c r="E23" i="3"/>
  <c r="E32" i="3"/>
  <c r="E25" i="3"/>
  <c r="E24" i="3"/>
  <c r="E61" i="3"/>
  <c r="E66" i="3" s="1"/>
  <c r="E40" i="3" l="1"/>
  <c r="O27" i="3" s="1"/>
  <c r="Q27" i="3" s="1"/>
  <c r="E30" i="3"/>
  <c r="O26" i="3" s="1"/>
  <c r="Q26" i="3" s="1"/>
  <c r="E75" i="3"/>
  <c r="O31" i="3" s="1"/>
  <c r="Q31" i="3" s="1"/>
  <c r="E59" i="3"/>
  <c r="O29" i="3" s="1"/>
  <c r="Q29" i="3" s="1"/>
  <c r="E48" i="3"/>
  <c r="O28" i="3" s="1"/>
  <c r="Q28" i="3" s="1"/>
  <c r="O30" i="3"/>
  <c r="Q30" i="3" s="1"/>
  <c r="P13" i="1"/>
  <c r="F1" i="3"/>
  <c r="J12" i="3" s="1"/>
  <c r="AA9" i="3"/>
  <c r="O24" i="3" s="1"/>
  <c r="Q24" i="3" l="1"/>
  <c r="O32" i="3"/>
  <c r="Q32" i="3" s="1"/>
  <c r="AH54" i="1" s="1"/>
  <c r="C42" i="1"/>
  <c r="C52" i="1"/>
  <c r="C30" i="1"/>
  <c r="T30" i="1"/>
  <c r="T52" i="1"/>
  <c r="T5" i="1"/>
  <c r="G1" i="3"/>
  <c r="K12" i="3" s="1"/>
  <c r="T42" i="1" l="1"/>
  <c r="V5" i="1"/>
  <c r="T13" i="1"/>
  <c r="H1" i="3"/>
  <c r="L12" i="3" s="1"/>
  <c r="X5" i="1" l="1"/>
  <c r="V13" i="1"/>
  <c r="I1" i="3"/>
  <c r="M12" i="3" s="1"/>
  <c r="Z5" i="1" l="1"/>
  <c r="X13" i="1"/>
  <c r="J1" i="3"/>
  <c r="N12" i="3" s="1"/>
  <c r="AB5" i="1" l="1"/>
  <c r="Z13" i="1"/>
  <c r="K1" i="3"/>
  <c r="O12" i="3" s="1"/>
  <c r="AD5" i="1" l="1"/>
  <c r="AB13" i="1"/>
  <c r="L1" i="3"/>
  <c r="P12" i="3" s="1"/>
  <c r="AF5" i="1" l="1"/>
  <c r="AD13" i="1"/>
  <c r="M1" i="3"/>
  <c r="Q12" i="3" s="1"/>
  <c r="AF13" i="1" l="1"/>
  <c r="N1" i="3"/>
  <c r="R12" i="3" s="1"/>
</calcChain>
</file>

<file path=xl/sharedStrings.xml><?xml version="1.0" encoding="utf-8"?>
<sst xmlns="http://schemas.openxmlformats.org/spreadsheetml/2006/main" count="98" uniqueCount="77">
  <si>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</si>
  <si>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</si>
  <si>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</si>
  <si>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</si>
  <si>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</si>
  <si>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</si>
  <si>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</si>
  <si>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</si>
  <si>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</si>
  <si>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</si>
  <si>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</si>
  <si>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</si>
  <si>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</si>
  <si>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</si>
  <si>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</si>
  <si>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</si>
  <si>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</si>
  <si>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</si>
  <si>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</si>
  <si>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</si>
  <si>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</si>
  <si>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</si>
  <si>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</si>
  <si>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</si>
  <si>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</si>
  <si>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</si>
  <si>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</si>
  <si>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</si>
  <si>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</si>
  <si>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</si>
  <si>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</si>
  <si>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COACHING CALLS - (DATES TBD)</t>
  </si>
  <si>
    <t>Coaching Call Check-Box</t>
  </si>
  <si>
    <t>Y/N</t>
  </si>
  <si>
    <t>Attendance Score</t>
  </si>
  <si>
    <t>Coaching Calls Subtotal</t>
  </si>
  <si>
    <t>Teleclass Dial-in Number: 1-404-920-6610 Code: 26822525</t>
  </si>
  <si>
    <t>% Complete</t>
  </si>
  <si>
    <t>Disciplined Task Capture</t>
  </si>
  <si>
    <t>Leveraged Team Management/Leading Conflict</t>
  </si>
  <si>
    <t>Refine IRDA</t>
  </si>
  <si>
    <t>Review Task Capture &amp; Management (TCM) Principles</t>
  </si>
  <si>
    <t>Complete Personal Focus Areas &amp; 2x2. Add to Weekly Focusing. Post Insights</t>
  </si>
  <si>
    <t>Present your TCM adaptation on the TCM teleclass</t>
  </si>
  <si>
    <t>In the last 2 weeks of the quarter, Gamefilm how your adapted/integrated TCM approach has worked. Post insights</t>
  </si>
  <si>
    <t>Review Leveraged Team Management Materials</t>
  </si>
  <si>
    <t>Review Leading Productive Conflict Materials</t>
  </si>
  <si>
    <t>Bring Leveraged Team Management One Sheet to Structural Meetings and practice. Post insights</t>
  </si>
  <si>
    <t>Gamefilm your Leveraged Team Management in the last 2 weeks of the quarter. Post insights</t>
  </si>
  <si>
    <t>Gamefilm your leadership of Productive Conflict in the last 2 weeks of the quarter. Post insights</t>
  </si>
  <si>
    <t>Implement low risk Structural Decisions (IRDA) with appropriate leaders</t>
  </si>
  <si>
    <t>Review appropriate TCM method based on your personal TCM choice</t>
  </si>
  <si>
    <t>Apply TCM principles to adapt/integrate with your Organizational Focus &amp; Alignment practices. Upgrade if necessary</t>
  </si>
  <si>
    <t>Review Personal Focus Areas &amp; 2x2 Materials</t>
  </si>
  <si>
    <t>Gamefilm existing TCM System, and assess its use of TCM Principles</t>
  </si>
  <si>
    <t>Practice adapted/upgraded TCM approach in Structural Meetings and Weekly Focusing. Post insights</t>
  </si>
  <si>
    <t>Read "Giving Feedback" Supplement</t>
  </si>
  <si>
    <t>Read "Feedback that Works" Article</t>
  </si>
  <si>
    <t>Review Structural Decisions (IRDA) Materials</t>
  </si>
  <si>
    <t>Recalibration/Redirecting Energy</t>
  </si>
  <si>
    <t>When appropriate, practice giving Feedback using SBI. Post insights</t>
  </si>
  <si>
    <t>When appropriate, practice Framing then Advocacy. Post insights</t>
  </si>
  <si>
    <t>When appropriate, practice Asking Permission then Deciding. Post insights</t>
  </si>
  <si>
    <t>When appropriate, practice Surfacing Conflict and processing it effectively. Post insights</t>
  </si>
  <si>
    <t>(Lower Tech vs. Higher Tech)</t>
  </si>
  <si>
    <t>Gamefilm how Structural Decisions (IRDA) are being used by the organization. Post insights</t>
  </si>
  <si>
    <t>Teach one Low Risk Advanced Execution Tool to a team member. Post insights</t>
  </si>
  <si>
    <t xml:space="preserve">Q3 Implementation Plan  </t>
  </si>
  <si>
    <t>ADVANCED EXECUTION PROGRAM</t>
  </si>
  <si>
    <t>8/5/2015 @ 8:30 am CST</t>
  </si>
  <si>
    <t>8/19/2015 @ 8:30 am CST</t>
  </si>
  <si>
    <t>9/2/2015 @ 8:30 am CST</t>
  </si>
  <si>
    <t>9/16/2015 @ 8:30 am CST</t>
  </si>
  <si>
    <t>9/30/2015 @ 8:30 am CST</t>
  </si>
  <si>
    <t>Points Possible</t>
  </si>
  <si>
    <t>Refine one appropriate decision that could benefit from IRDA in an Executive Team Structural Meeting</t>
  </si>
  <si>
    <t>Ramon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</si>
</sst>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;@"/>
    <numFmt numFmtId="165" formatCode="mm/dd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sz val="12"/>
      <color rgb="FFFF0000"/>
      <name val="Arial"/>
      <family val="2"/>
    </font>
    <font>
      <sz val="17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9" applyNumberFormat="0" applyFont="0" applyAlignment="0" applyProtection="0"/>
  </cellStyleXfs>
  <cellXfs count="2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164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" fillId="0" borderId="14" xfId="0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16" fontId="2" fillId="8" borderId="15" xfId="0" applyNumberFormat="1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vertical="center"/>
    </xf>
    <xf numFmtId="0" fontId="19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left" vertical="center"/>
    </xf>
    <xf numFmtId="0" fontId="23" fillId="8" borderId="4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right" vertical="center"/>
    </xf>
    <xf numFmtId="1" fontId="22" fillId="7" borderId="18" xfId="1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16" fontId="4" fillId="8" borderId="6" xfId="0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/>
    </xf>
    <xf numFmtId="16" fontId="4" fillId="8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1" fontId="4" fillId="8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center" vertical="center"/>
    </xf>
    <xf numFmtId="16" fontId="2" fillId="9" borderId="15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/>
    </xf>
    <xf numFmtId="16" fontId="2" fillId="9" borderId="12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8" borderId="10" xfId="0" applyFont="1" applyFill="1" applyBorder="1" applyAlignment="1">
      <alignment vertical="center"/>
    </xf>
    <xf numFmtId="0" fontId="24" fillId="8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9" fontId="16" fillId="8" borderId="6" xfId="2" applyFont="1" applyFill="1" applyBorder="1" applyAlignment="1">
      <alignment horizontal="right" vertical="center"/>
    </xf>
    <xf numFmtId="9" fontId="16" fillId="8" borderId="11" xfId="2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165" fontId="17" fillId="8" borderId="0" xfId="0" applyNumberFormat="1" applyFont="1" applyFill="1" applyBorder="1" applyAlignment="1">
      <alignment horizontal="center" vertical="center"/>
    </xf>
    <xf numFmtId="9" fontId="16" fillId="8" borderId="0" xfId="2" applyFont="1" applyFill="1" applyBorder="1" applyAlignment="1">
      <alignment horizontal="right" vertical="center"/>
    </xf>
    <xf numFmtId="9" fontId="16" fillId="8" borderId="13" xfId="2" applyFont="1" applyFill="1" applyBorder="1" applyAlignment="1">
      <alignment horizontal="center" vertical="center"/>
    </xf>
    <xf numFmtId="16" fontId="2" fillId="9" borderId="10" xfId="0" applyNumberFormat="1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vertical="center"/>
    </xf>
    <xf numFmtId="16" fontId="2" fillId="9" borderId="6" xfId="0" applyNumberFormat="1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6" fillId="9" borderId="6" xfId="0" applyFont="1" applyFill="1" applyBorder="1" applyAlignment="1">
      <alignment vertical="center"/>
    </xf>
    <xf numFmtId="0" fontId="34" fillId="9" borderId="11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  <xf numFmtId="16" fontId="2" fillId="9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vertical="center"/>
    </xf>
    <xf numFmtId="0" fontId="17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 applyProtection="1">
      <alignment horizontal="left" vertical="center"/>
      <protection locked="0"/>
    </xf>
    <xf numFmtId="0" fontId="16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 applyProtection="1">
      <alignment vertical="center"/>
      <protection locked="0"/>
    </xf>
    <xf numFmtId="0" fontId="32" fillId="9" borderId="13" xfId="0" applyFont="1" applyFill="1" applyBorder="1" applyAlignment="1" applyProtection="1">
      <alignment vertical="center"/>
      <protection locked="0"/>
    </xf>
    <xf numFmtId="16" fontId="2" fillId="8" borderId="12" xfId="0" applyNumberFormat="1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34" fillId="8" borderId="13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16" fontId="2" fillId="8" borderId="0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32" fillId="8" borderId="0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32" fillId="8" borderId="13" xfId="0" applyFont="1" applyFill="1" applyBorder="1" applyAlignment="1" applyProtection="1">
      <alignment vertical="center"/>
      <protection locked="0"/>
    </xf>
    <xf numFmtId="0" fontId="32" fillId="8" borderId="0" xfId="0" applyFont="1" applyFill="1" applyBorder="1" applyAlignment="1" applyProtection="1">
      <alignment horizontal="left" vertical="center"/>
      <protection locked="0"/>
    </xf>
    <xf numFmtId="0" fontId="7" fillId="8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24" fillId="9" borderId="0" xfId="0" applyFont="1" applyFill="1" applyBorder="1" applyAlignment="1">
      <alignment vertical="center"/>
    </xf>
    <xf numFmtId="0" fontId="34" fillId="9" borderId="13" xfId="0" applyFont="1" applyFill="1" applyBorder="1" applyAlignment="1">
      <alignment horizontal="right" vertical="center"/>
    </xf>
    <xf numFmtId="0" fontId="14" fillId="9" borderId="0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32" fillId="9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0" fillId="8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vertical="center"/>
      <protection locked="0"/>
    </xf>
    <xf numFmtId="0" fontId="16" fillId="8" borderId="12" xfId="0" applyFont="1" applyFill="1" applyBorder="1" applyAlignment="1">
      <alignment vertical="center"/>
    </xf>
    <xf numFmtId="1" fontId="16" fillId="8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vertical="center"/>
    </xf>
    <xf numFmtId="0" fontId="16" fillId="0" borderId="0" xfId="0" applyFont="1" applyBorder="1"/>
    <xf numFmtId="0" fontId="16" fillId="2" borderId="0" xfId="0" applyFont="1" applyFill="1" applyBorder="1"/>
    <xf numFmtId="16" fontId="16" fillId="8" borderId="0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/>
    </xf>
    <xf numFmtId="1" fontId="37" fillId="10" borderId="19" xfId="3" applyNumberFormat="1" applyFont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37" fillId="10" borderId="19" xfId="3" applyFont="1" applyAlignment="1">
      <alignment horizontal="center"/>
    </xf>
    <xf numFmtId="9" fontId="23" fillId="8" borderId="0" xfId="2" applyFont="1" applyFill="1" applyBorder="1" applyAlignment="1">
      <alignment horizontal="right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9" fontId="4" fillId="2" borderId="0" xfId="0" applyNumberFormat="1" applyFont="1" applyFill="1"/>
    <xf numFmtId="1" fontId="4" fillId="2" borderId="0" xfId="0" applyNumberFormat="1" applyFont="1" applyFill="1"/>
    <xf numFmtId="9" fontId="26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/>
    <xf numFmtId="0" fontId="4" fillId="2" borderId="3" xfId="0" applyFont="1" applyFill="1" applyBorder="1" applyAlignment="1"/>
    <xf numFmtId="9" fontId="26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9" fontId="22" fillId="7" borderId="17" xfId="0" applyNumberFormat="1" applyFont="1" applyFill="1" applyBorder="1" applyAlignment="1">
      <alignment horizontal="right" vertical="center"/>
    </xf>
    <xf numFmtId="2" fontId="23" fillId="0" borderId="4" xfId="0" applyNumberFormat="1" applyFont="1" applyFill="1" applyBorder="1" applyAlignment="1">
      <alignment horizontal="left" vertical="top"/>
    </xf>
    <xf numFmtId="2" fontId="4" fillId="2" borderId="0" xfId="0" applyNumberFormat="1" applyFont="1" applyFill="1"/>
    <xf numFmtId="0" fontId="38" fillId="9" borderId="0" xfId="0" applyFont="1" applyFill="1" applyBorder="1" applyAlignment="1" applyProtection="1">
      <alignment vertical="center"/>
      <protection locked="0"/>
    </xf>
    <xf numFmtId="0" fontId="39" fillId="9" borderId="0" xfId="0" applyFont="1" applyFill="1" applyBorder="1" applyAlignment="1" applyProtection="1">
      <alignment vertical="center"/>
      <protection locked="0"/>
    </xf>
    <xf numFmtId="0" fontId="39" fillId="9" borderId="13" xfId="0" applyFont="1" applyFill="1" applyBorder="1" applyAlignment="1" applyProtection="1">
      <alignment vertical="center"/>
      <protection locked="0"/>
    </xf>
    <xf numFmtId="0" fontId="20" fillId="9" borderId="0" xfId="0" applyFont="1" applyFill="1" applyBorder="1" applyAlignment="1" applyProtection="1">
      <alignment horizontal="left" vertical="top"/>
      <protection locked="0"/>
    </xf>
    <xf numFmtId="0" fontId="40" fillId="9" borderId="0" xfId="0" applyFont="1" applyFill="1" applyBorder="1" applyAlignment="1" applyProtection="1">
      <alignment vertical="center"/>
      <protection locked="0"/>
    </xf>
    <xf numFmtId="0" fontId="41" fillId="9" borderId="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165" fontId="1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9" fontId="16" fillId="2" borderId="0" xfId="2" applyNumberFormat="1" applyFont="1" applyFill="1" applyBorder="1" applyAlignment="1">
      <alignment horizontal="right" vertical="center"/>
    </xf>
    <xf numFmtId="9" fontId="16" fillId="2" borderId="13" xfId="2" applyNumberFormat="1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6" fillId="8" borderId="0" xfId="0" applyFont="1" applyFill="1" applyBorder="1" applyAlignment="1">
      <alignment vertical="center" wrapText="1"/>
    </xf>
    <xf numFmtId="0" fontId="38" fillId="9" borderId="0" xfId="0" applyFont="1" applyFill="1" applyBorder="1" applyAlignment="1" applyProtection="1">
      <alignment horizontal="left" vertical="center" wrapText="1"/>
      <protection locked="0"/>
    </xf>
    <xf numFmtId="0" fontId="38" fillId="9" borderId="13" xfId="0" applyFont="1" applyFill="1" applyBorder="1" applyAlignment="1" applyProtection="1">
      <alignment horizontal="left" vertical="center" wrapText="1"/>
      <protection locked="0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13" xfId="0" applyFont="1" applyFill="1" applyBorder="1" applyAlignment="1" applyProtection="1">
      <alignment horizontal="left" vertical="center" wrapText="1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Controls!$C$2" lockText="1"/>
</file>

<file path=xl/ctrlProps/ctrlProp10.xml><?xml version="1.0" encoding="utf-8"?>
<formControlPr xmlns="http://schemas.microsoft.com/office/spreadsheetml/2009/9/main" objectType="CheckBox" fmlaLink="Controls!$D$6" lockText="1"/>
</file>

<file path=xl/ctrlProps/ctrlProp100.xml><?xml version="1.0" encoding="utf-8"?>
<formControlPr xmlns="http://schemas.microsoft.com/office/spreadsheetml/2009/9/main" objectType="CheckBox" fmlaLink="Controls!$M$16" lockText="1"/>
</file>

<file path=xl/ctrlProps/ctrlProp101.xml><?xml version="1.0" encoding="utf-8"?>
<formControlPr xmlns="http://schemas.microsoft.com/office/spreadsheetml/2009/9/main" objectType="CheckBox" fmlaLink="Controls!$M$17" lockText="1"/>
</file>

<file path=xl/ctrlProps/ctrlProp102.xml><?xml version="1.0" encoding="utf-8"?>
<formControlPr xmlns="http://schemas.microsoft.com/office/spreadsheetml/2009/9/main" objectType="CheckBox" fmlaLink="Controls!$N$13" lockText="1"/>
</file>

<file path=xl/ctrlProps/ctrlProp103.xml><?xml version="1.0" encoding="utf-8"?>
<formControlPr xmlns="http://schemas.microsoft.com/office/spreadsheetml/2009/9/main" objectType="CheckBox" fmlaLink="Controls!$N$14" lockText="1"/>
</file>

<file path=xl/ctrlProps/ctrlProp104.xml><?xml version="1.0" encoding="utf-8"?>
<formControlPr xmlns="http://schemas.microsoft.com/office/spreadsheetml/2009/9/main" objectType="CheckBox" fmlaLink="Controls!$N$15" lockText="1"/>
</file>

<file path=xl/ctrlProps/ctrlProp105.xml><?xml version="1.0" encoding="utf-8"?>
<formControlPr xmlns="http://schemas.microsoft.com/office/spreadsheetml/2009/9/main" objectType="CheckBox" fmlaLink="Controls!$N$16" lockText="1"/>
</file>

<file path=xl/ctrlProps/ctrlProp106.xml><?xml version="1.0" encoding="utf-8"?>
<formControlPr xmlns="http://schemas.microsoft.com/office/spreadsheetml/2009/9/main" objectType="CheckBox" fmlaLink="Controls!$N$17" lockText="1"/>
</file>

<file path=xl/ctrlProps/ctrlProp107.xml><?xml version="1.0" encoding="utf-8"?>
<formControlPr xmlns="http://schemas.microsoft.com/office/spreadsheetml/2009/9/main" objectType="CheckBox" checked="Checked" fmlaLink="Controls!$O$13" lockText="1"/>
</file>

<file path=xl/ctrlProps/ctrlProp108.xml><?xml version="1.0" encoding="utf-8"?>
<formControlPr xmlns="http://schemas.microsoft.com/office/spreadsheetml/2009/9/main" objectType="CheckBox" checked="Checked" fmlaLink="Controls!$O$14" lockText="1"/>
</file>

<file path=xl/ctrlProps/ctrlProp109.xml><?xml version="1.0" encoding="utf-8"?>
<formControlPr xmlns="http://schemas.microsoft.com/office/spreadsheetml/2009/9/main" objectType="CheckBox" fmlaLink="Controls!$O$15" lockText="1"/>
</file>

<file path=xl/ctrlProps/ctrlProp11.xml><?xml version="1.0" encoding="utf-8"?>
<formControlPr xmlns="http://schemas.microsoft.com/office/spreadsheetml/2009/9/main" objectType="CheckBox" checked="Checked" fmlaLink="Controls!$D$7" lockText="1"/>
</file>

<file path=xl/ctrlProps/ctrlProp110.xml><?xml version="1.0" encoding="utf-8"?>
<formControlPr xmlns="http://schemas.microsoft.com/office/spreadsheetml/2009/9/main" objectType="CheckBox" fmlaLink="Controls!$O$16" lockText="1"/>
</file>

<file path=xl/ctrlProps/ctrlProp111.xml><?xml version="1.0" encoding="utf-8"?>
<formControlPr xmlns="http://schemas.microsoft.com/office/spreadsheetml/2009/9/main" objectType="CheckBox" fmlaLink="Controls!$O$17" lockText="1"/>
</file>

<file path=xl/ctrlProps/ctrlProp112.xml><?xml version="1.0" encoding="utf-8"?>
<formControlPr xmlns="http://schemas.microsoft.com/office/spreadsheetml/2009/9/main" objectType="CheckBox" checked="Checked" fmlaLink="Controls!$P$13" lockText="1"/>
</file>

<file path=xl/ctrlProps/ctrlProp113.xml><?xml version="1.0" encoding="utf-8"?>
<formControlPr xmlns="http://schemas.microsoft.com/office/spreadsheetml/2009/9/main" objectType="CheckBox" checked="Checked" fmlaLink="Controls!$P$14" lockText="1"/>
</file>

<file path=xl/ctrlProps/ctrlProp114.xml><?xml version="1.0" encoding="utf-8"?>
<formControlPr xmlns="http://schemas.microsoft.com/office/spreadsheetml/2009/9/main" objectType="CheckBox" fmlaLink="Controls!$P$15" lockText="1"/>
</file>

<file path=xl/ctrlProps/ctrlProp115.xml><?xml version="1.0" encoding="utf-8"?>
<formControlPr xmlns="http://schemas.microsoft.com/office/spreadsheetml/2009/9/main" objectType="CheckBox" fmlaLink="Controls!$P$16" lockText="1"/>
</file>

<file path=xl/ctrlProps/ctrlProp116.xml><?xml version="1.0" encoding="utf-8"?>
<formControlPr xmlns="http://schemas.microsoft.com/office/spreadsheetml/2009/9/main" objectType="CheckBox" fmlaLink="Controls!$P$17" lockText="1"/>
</file>

<file path=xl/ctrlProps/ctrlProp117.xml><?xml version="1.0" encoding="utf-8"?>
<formControlPr xmlns="http://schemas.microsoft.com/office/spreadsheetml/2009/9/main" objectType="CheckBox" checked="Checked" fmlaLink="Controls!$Q$13" lockText="1"/>
</file>

<file path=xl/ctrlProps/ctrlProp118.xml><?xml version="1.0" encoding="utf-8"?>
<formControlPr xmlns="http://schemas.microsoft.com/office/spreadsheetml/2009/9/main" objectType="CheckBox" checked="Checked" fmlaLink="Controls!$Q$14" lockText="1"/>
</file>

<file path=xl/ctrlProps/ctrlProp119.xml><?xml version="1.0" encoding="utf-8"?>
<formControlPr xmlns="http://schemas.microsoft.com/office/spreadsheetml/2009/9/main" objectType="CheckBox" fmlaLink="Controls!$Q$15" lockText="1"/>
</file>

<file path=xl/ctrlProps/ctrlProp12.xml><?xml version="1.0" encoding="utf-8"?>
<formControlPr xmlns="http://schemas.microsoft.com/office/spreadsheetml/2009/9/main" objectType="CheckBox" checked="Checked" fmlaLink="Controls!$E$2" lockText="1"/>
</file>

<file path=xl/ctrlProps/ctrlProp120.xml><?xml version="1.0" encoding="utf-8"?>
<formControlPr xmlns="http://schemas.microsoft.com/office/spreadsheetml/2009/9/main" objectType="CheckBox" fmlaLink="Controls!$Q$16" lockText="1"/>
</file>

<file path=xl/ctrlProps/ctrlProp121.xml><?xml version="1.0" encoding="utf-8"?>
<formControlPr xmlns="http://schemas.microsoft.com/office/spreadsheetml/2009/9/main" objectType="CheckBox" fmlaLink="Controls!$Q$17" lockText="1"/>
</file>

<file path=xl/ctrlProps/ctrlProp122.xml><?xml version="1.0" encoding="utf-8"?>
<formControlPr xmlns="http://schemas.microsoft.com/office/spreadsheetml/2009/9/main" objectType="CheckBox" checked="Checked" fmlaLink="Controls!$R$13" lockText="1"/>
</file>

<file path=xl/ctrlProps/ctrlProp123.xml><?xml version="1.0" encoding="utf-8"?>
<formControlPr xmlns="http://schemas.microsoft.com/office/spreadsheetml/2009/9/main" objectType="CheckBox" checked="Checked" fmlaLink="Controls!$R$14" lockText="1"/>
</file>

<file path=xl/ctrlProps/ctrlProp124.xml><?xml version="1.0" encoding="utf-8"?>
<formControlPr xmlns="http://schemas.microsoft.com/office/spreadsheetml/2009/9/main" objectType="CheckBox" fmlaLink="Controls!$R$15" lockText="1"/>
</file>

<file path=xl/ctrlProps/ctrlProp125.xml><?xml version="1.0" encoding="utf-8"?>
<formControlPr xmlns="http://schemas.microsoft.com/office/spreadsheetml/2009/9/main" objectType="CheckBox" fmlaLink="Controls!$R$16" lockText="1"/>
</file>

<file path=xl/ctrlProps/ctrlProp126.xml><?xml version="1.0" encoding="utf-8"?>
<formControlPr xmlns="http://schemas.microsoft.com/office/spreadsheetml/2009/9/main" objectType="CheckBox" fmlaLink="Controls!$R$17" lockText="1"/>
</file>

<file path=xl/ctrlProps/ctrlProp127.xml><?xml version="1.0" encoding="utf-8"?>
<formControlPr xmlns="http://schemas.microsoft.com/office/spreadsheetml/2009/9/main" objectType="CheckBox" checked="Checked" fmlaLink="Controls!$C$23" lockText="1"/>
</file>

<file path=xl/ctrlProps/ctrlProp128.xml><?xml version="1.0" encoding="utf-8"?>
<formControlPr xmlns="http://schemas.microsoft.com/office/spreadsheetml/2009/9/main" objectType="CheckBox" checked="Checked" fmlaLink="Controls!$C$24" lockText="1"/>
</file>

<file path=xl/ctrlProps/ctrlProp129.xml><?xml version="1.0" encoding="utf-8"?>
<formControlPr xmlns="http://schemas.microsoft.com/office/spreadsheetml/2009/9/main" objectType="CheckBox" checked="Checked" fmlaLink="Controls!$C$25" lockText="1"/>
</file>

<file path=xl/ctrlProps/ctrlProp13.xml><?xml version="1.0" encoding="utf-8"?>
<formControlPr xmlns="http://schemas.microsoft.com/office/spreadsheetml/2009/9/main" objectType="CheckBox" checked="Checked" fmlaLink="Controls!$E$3" lockText="1"/>
</file>

<file path=xl/ctrlProps/ctrlProp130.xml><?xml version="1.0" encoding="utf-8"?>
<formControlPr xmlns="http://schemas.microsoft.com/office/spreadsheetml/2009/9/main" objectType="CheckBox" checked="Checked" fmlaLink="Controls!$C$32" lockText="1"/>
</file>

<file path=xl/ctrlProps/ctrlProp131.xml><?xml version="1.0" encoding="utf-8"?>
<formControlPr xmlns="http://schemas.microsoft.com/office/spreadsheetml/2009/9/main" objectType="CheckBox" checked="Checked" fmlaLink="Controls!$C$33" lockText="1"/>
</file>

<file path=xl/ctrlProps/ctrlProp132.xml><?xml version="1.0" encoding="utf-8"?>
<formControlPr xmlns="http://schemas.microsoft.com/office/spreadsheetml/2009/9/main" objectType="CheckBox" checked="Checked" fmlaLink="Controls!$C$34" lockText="1"/>
</file>

<file path=xl/ctrlProps/ctrlProp133.xml><?xml version="1.0" encoding="utf-8"?>
<formControlPr xmlns="http://schemas.microsoft.com/office/spreadsheetml/2009/9/main" objectType="CheckBox" checked="Checked" fmlaLink="Controls!$C$42" lockText="1"/>
</file>

<file path=xl/ctrlProps/ctrlProp134.xml><?xml version="1.0" encoding="utf-8"?>
<formControlPr xmlns="http://schemas.microsoft.com/office/spreadsheetml/2009/9/main" objectType="CheckBox" checked="Checked" fmlaLink="Controls!$C$50" lockText="1"/>
</file>

<file path=xl/ctrlProps/ctrlProp135.xml><?xml version="1.0" encoding="utf-8"?>
<formControlPr xmlns="http://schemas.microsoft.com/office/spreadsheetml/2009/9/main" objectType="CheckBox" checked="Checked" fmlaLink="Controls!$C$51" lockText="1"/>
</file>

<file path=xl/ctrlProps/ctrlProp136.xml><?xml version="1.0" encoding="utf-8"?>
<formControlPr xmlns="http://schemas.microsoft.com/office/spreadsheetml/2009/9/main" objectType="CheckBox" checked="Checked" fmlaLink="Controls!$C$52" lockText="1"/>
</file>

<file path=xl/ctrlProps/ctrlProp137.xml><?xml version="1.0" encoding="utf-8"?>
<formControlPr xmlns="http://schemas.microsoft.com/office/spreadsheetml/2009/9/main" objectType="CheckBox" fmlaLink="Controls!$C$53" lockText="1"/>
</file>

<file path=xl/ctrlProps/ctrlProp138.xml><?xml version="1.0" encoding="utf-8"?>
<formControlPr xmlns="http://schemas.microsoft.com/office/spreadsheetml/2009/9/main" objectType="CheckBox" fmlaLink="Controls!$C$54" lockText="1"/>
</file>

<file path=xl/ctrlProps/ctrlProp139.xml><?xml version="1.0" encoding="utf-8"?>
<formControlPr xmlns="http://schemas.microsoft.com/office/spreadsheetml/2009/9/main" objectType="CheckBox" checked="Checked" fmlaLink="Controls!$C$55" lockText="1"/>
</file>

<file path=xl/ctrlProps/ctrlProp14.xml><?xml version="1.0" encoding="utf-8"?>
<formControlPr xmlns="http://schemas.microsoft.com/office/spreadsheetml/2009/9/main" objectType="CheckBox" checked="Checked" fmlaLink="Controls!$E$4" lockText="1"/>
</file>

<file path=xl/ctrlProps/ctrlProp140.xml><?xml version="1.0" encoding="utf-8"?>
<formControlPr xmlns="http://schemas.microsoft.com/office/spreadsheetml/2009/9/main" objectType="CheckBox" fmlaLink="Controls!$C$56" lockText="1"/>
</file>

<file path=xl/ctrlProps/ctrlProp141.xml><?xml version="1.0" encoding="utf-8"?>
<formControlPr xmlns="http://schemas.microsoft.com/office/spreadsheetml/2009/9/main" objectType="CheckBox" checked="Checked" fmlaLink="Controls!$C$61" lockText="1"/>
</file>

<file path=xl/ctrlProps/ctrlProp142.xml><?xml version="1.0" encoding="utf-8"?>
<formControlPr xmlns="http://schemas.microsoft.com/office/spreadsheetml/2009/9/main" objectType="CheckBox" checked="Checked" fmlaLink="Controls!$C$68" lockText="1"/>
</file>

<file path=xl/ctrlProps/ctrlProp143.xml><?xml version="1.0" encoding="utf-8"?>
<formControlPr xmlns="http://schemas.microsoft.com/office/spreadsheetml/2009/9/main" objectType="CheckBox" checked="Checked" fmlaLink="Controls!$C$69" lockText="1"/>
</file>

<file path=xl/ctrlProps/ctrlProp144.xml><?xml version="1.0" encoding="utf-8"?>
<formControlPr xmlns="http://schemas.microsoft.com/office/spreadsheetml/2009/9/main" objectType="CheckBox" checked="Checked" fmlaLink="Controls!$C$70" lockText="1"/>
</file>

<file path=xl/ctrlProps/ctrlProp145.xml><?xml version="1.0" encoding="utf-8"?>
<formControlPr xmlns="http://schemas.microsoft.com/office/spreadsheetml/2009/9/main" objectType="CheckBox" checked="Checked" fmlaLink="Controls!$C$43" lockText="1"/>
</file>

<file path=xl/ctrlProps/ctrlProp146.xml><?xml version="1.0" encoding="utf-8"?>
<formControlPr xmlns="http://schemas.microsoft.com/office/spreadsheetml/2009/9/main" objectType="CheckBox" checked="Checked" fmlaLink="Controls!$C$44" lockText="1"/>
</file>

<file path=xl/ctrlProps/ctrlProp147.xml><?xml version="1.0" encoding="utf-8"?>
<formControlPr xmlns="http://schemas.microsoft.com/office/spreadsheetml/2009/9/main" objectType="CheckBox" checked="Checked" fmlaLink="Controls!$C$45" lockText="1"/>
</file>

<file path=xl/ctrlProps/ctrlProp148.xml><?xml version="1.0" encoding="utf-8"?>
<formControlPr xmlns="http://schemas.microsoft.com/office/spreadsheetml/2009/9/main" objectType="CheckBox" fmlaLink="Controls!$C$35" lockText="1"/>
</file>

<file path=xl/ctrlProps/ctrlProp149.xml><?xml version="1.0" encoding="utf-8"?>
<formControlPr xmlns="http://schemas.microsoft.com/office/spreadsheetml/2009/9/main" objectType="CheckBox" checked="Checked" fmlaLink="Controls!$C$36" lockText="1"/>
</file>

<file path=xl/ctrlProps/ctrlProp15.xml><?xml version="1.0" encoding="utf-8"?>
<formControlPr xmlns="http://schemas.microsoft.com/office/spreadsheetml/2009/9/main" objectType="CheckBox" checked="Checked" fmlaLink="Controls!$E$5" lockText="1"/>
</file>

<file path=xl/ctrlProps/ctrlProp150.xml><?xml version="1.0" encoding="utf-8"?>
<formControlPr xmlns="http://schemas.microsoft.com/office/spreadsheetml/2009/9/main" objectType="CheckBox" fmlaLink="Controls!$C$37" lockText="1"/>
</file>

<file path=xl/ctrlProps/ctrlProp151.xml><?xml version="1.0" encoding="utf-8"?>
<formControlPr xmlns="http://schemas.microsoft.com/office/spreadsheetml/2009/9/main" objectType="CheckBox" fmlaLink="Controls!$C$57" lockText="1"/>
</file>

<file path=xl/ctrlProps/ctrlProp16.xml><?xml version="1.0" encoding="utf-8"?>
<formControlPr xmlns="http://schemas.microsoft.com/office/spreadsheetml/2009/9/main" objectType="CheckBox" fmlaLink="Controls!$E$6" lockText="1"/>
</file>

<file path=xl/ctrlProps/ctrlProp17.xml><?xml version="1.0" encoding="utf-8"?>
<formControlPr xmlns="http://schemas.microsoft.com/office/spreadsheetml/2009/9/main" objectType="CheckBox" checked="Checked" fmlaLink="Controls!$F$2" lockText="1"/>
</file>

<file path=xl/ctrlProps/ctrlProp18.xml><?xml version="1.0" encoding="utf-8"?>
<formControlPr xmlns="http://schemas.microsoft.com/office/spreadsheetml/2009/9/main" objectType="CheckBox" fmlaLink="Controls!$F$3" lockText="1"/>
</file>

<file path=xl/ctrlProps/ctrlProp19.xml><?xml version="1.0" encoding="utf-8"?>
<formControlPr xmlns="http://schemas.microsoft.com/office/spreadsheetml/2009/9/main" objectType="CheckBox" checked="Checked" fmlaLink="Controls!$F$4" lockText="1"/>
</file>

<file path=xl/ctrlProps/ctrlProp2.xml><?xml version="1.0" encoding="utf-8"?>
<formControlPr xmlns="http://schemas.microsoft.com/office/spreadsheetml/2009/9/main" objectType="CheckBox" checked="Checked" fmlaLink="Controls!$C$3" lockText="1"/>
</file>

<file path=xl/ctrlProps/ctrlProp20.xml><?xml version="1.0" encoding="utf-8"?>
<formControlPr xmlns="http://schemas.microsoft.com/office/spreadsheetml/2009/9/main" objectType="CheckBox" checked="Checked" fmlaLink="Controls!$F$5" lockText="1"/>
</file>

<file path=xl/ctrlProps/ctrlProp21.xml><?xml version="1.0" encoding="utf-8"?>
<formControlPr xmlns="http://schemas.microsoft.com/office/spreadsheetml/2009/9/main" objectType="CheckBox" fmlaLink="Controls!$F$6" lockText="1"/>
</file>

<file path=xl/ctrlProps/ctrlProp22.xml><?xml version="1.0" encoding="utf-8"?>
<formControlPr xmlns="http://schemas.microsoft.com/office/spreadsheetml/2009/9/main" objectType="CheckBox" checked="Checked" fmlaLink="Controls!$F$7" lockText="1"/>
</file>

<file path=xl/ctrlProps/ctrlProp23.xml><?xml version="1.0" encoding="utf-8"?>
<formControlPr xmlns="http://schemas.microsoft.com/office/spreadsheetml/2009/9/main" objectType="CheckBox" fmlaLink="Controls!$G$6" lockText="1"/>
</file>

<file path=xl/ctrlProps/ctrlProp24.xml><?xml version="1.0" encoding="utf-8"?>
<formControlPr xmlns="http://schemas.microsoft.com/office/spreadsheetml/2009/9/main" objectType="CheckBox" checked="Checked" fmlaLink="Controls!$G$5" lockText="1"/>
</file>

<file path=xl/ctrlProps/ctrlProp25.xml><?xml version="1.0" encoding="utf-8"?>
<formControlPr xmlns="http://schemas.microsoft.com/office/spreadsheetml/2009/9/main" objectType="CheckBox" checked="Checked" fmlaLink="Controls!$G$4" lockText="1"/>
</file>

<file path=xl/ctrlProps/ctrlProp26.xml><?xml version="1.0" encoding="utf-8"?>
<formControlPr xmlns="http://schemas.microsoft.com/office/spreadsheetml/2009/9/main" objectType="CheckBox" fmlaLink="Controls!$G$3" lockText="1"/>
</file>

<file path=xl/ctrlProps/ctrlProp27.xml><?xml version="1.0" encoding="utf-8"?>
<formControlPr xmlns="http://schemas.microsoft.com/office/spreadsheetml/2009/9/main" objectType="CheckBox" checked="Checked" fmlaLink="Controls!$G$2" lockText="1"/>
</file>

<file path=xl/ctrlProps/ctrlProp28.xml><?xml version="1.0" encoding="utf-8"?>
<formControlPr xmlns="http://schemas.microsoft.com/office/spreadsheetml/2009/9/main" objectType="CheckBox" checked="Checked" fmlaLink="Controls!$H$2" lockText="1"/>
</file>

<file path=xl/ctrlProps/ctrlProp29.xml><?xml version="1.0" encoding="utf-8"?>
<formControlPr xmlns="http://schemas.microsoft.com/office/spreadsheetml/2009/9/main" objectType="CheckBox" checked="Checked" fmlaLink="Controls!$H$3" lockText="1"/>
</file>

<file path=xl/ctrlProps/ctrlProp3.xml><?xml version="1.0" encoding="utf-8"?>
<formControlPr xmlns="http://schemas.microsoft.com/office/spreadsheetml/2009/9/main" objectType="CheckBox" checked="Checked" fmlaLink="Controls!$C$4" lockText="1"/>
</file>

<file path=xl/ctrlProps/ctrlProp30.xml><?xml version="1.0" encoding="utf-8"?>
<formControlPr xmlns="http://schemas.microsoft.com/office/spreadsheetml/2009/9/main" objectType="CheckBox" checked="Checked" fmlaLink="Controls!$H$4" lockText="1"/>
</file>

<file path=xl/ctrlProps/ctrlProp31.xml><?xml version="1.0" encoding="utf-8"?>
<formControlPr xmlns="http://schemas.microsoft.com/office/spreadsheetml/2009/9/main" objectType="CheckBox" checked="Checked" fmlaLink="Controls!$H$5" lockText="1"/>
</file>

<file path=xl/ctrlProps/ctrlProp32.xml><?xml version="1.0" encoding="utf-8"?>
<formControlPr xmlns="http://schemas.microsoft.com/office/spreadsheetml/2009/9/main" objectType="CheckBox" checked="Checked" fmlaLink="Controls!$H$6" lockText="1"/>
</file>

<file path=xl/ctrlProps/ctrlProp33.xml><?xml version="1.0" encoding="utf-8"?>
<formControlPr xmlns="http://schemas.microsoft.com/office/spreadsheetml/2009/9/main" objectType="CheckBox" checked="Checked" fmlaLink="Controls!$H$7" lockText="1"/>
</file>

<file path=xl/ctrlProps/ctrlProp34.xml><?xml version="1.0" encoding="utf-8"?>
<formControlPr xmlns="http://schemas.microsoft.com/office/spreadsheetml/2009/9/main" objectType="CheckBox" checked="Checked" fmlaLink="Controls!$I$2" lockText="1"/>
</file>

<file path=xl/ctrlProps/ctrlProp35.xml><?xml version="1.0" encoding="utf-8"?>
<formControlPr xmlns="http://schemas.microsoft.com/office/spreadsheetml/2009/9/main" objectType="CheckBox" checked="Checked" fmlaLink="Controls!$I$3" lockText="1"/>
</file>

<file path=xl/ctrlProps/ctrlProp36.xml><?xml version="1.0" encoding="utf-8"?>
<formControlPr xmlns="http://schemas.microsoft.com/office/spreadsheetml/2009/9/main" objectType="CheckBox" checked="Checked" fmlaLink="Controls!$I$4" lockText="1"/>
</file>

<file path=xl/ctrlProps/ctrlProp37.xml><?xml version="1.0" encoding="utf-8"?>
<formControlPr xmlns="http://schemas.microsoft.com/office/spreadsheetml/2009/9/main" objectType="CheckBox" checked="Checked" fmlaLink="Controls!$I$5" lockText="1"/>
</file>

<file path=xl/ctrlProps/ctrlProp38.xml><?xml version="1.0" encoding="utf-8"?>
<formControlPr xmlns="http://schemas.microsoft.com/office/spreadsheetml/2009/9/main" objectType="CheckBox" fmlaLink="Controls!$I$6" lockText="1"/>
</file>

<file path=xl/ctrlProps/ctrlProp39.xml><?xml version="1.0" encoding="utf-8"?>
<formControlPr xmlns="http://schemas.microsoft.com/office/spreadsheetml/2009/9/main" objectType="CheckBox" checked="Checked" fmlaLink="Controls!$J$2" lockText="1"/>
</file>

<file path=xl/ctrlProps/ctrlProp4.xml><?xml version="1.0" encoding="utf-8"?>
<formControlPr xmlns="http://schemas.microsoft.com/office/spreadsheetml/2009/9/main" objectType="CheckBox" checked="Checked" fmlaLink="Controls!$C$5" lockText="1"/>
</file>

<file path=xl/ctrlProps/ctrlProp40.xml><?xml version="1.0" encoding="utf-8"?>
<formControlPr xmlns="http://schemas.microsoft.com/office/spreadsheetml/2009/9/main" objectType="CheckBox" fmlaLink="Controls!$J$3" lockText="1"/>
</file>

<file path=xl/ctrlProps/ctrlProp41.xml><?xml version="1.0" encoding="utf-8"?>
<formControlPr xmlns="http://schemas.microsoft.com/office/spreadsheetml/2009/9/main" objectType="CheckBox" checked="Checked" fmlaLink="Controls!$J$4" lockText="1"/>
</file>

<file path=xl/ctrlProps/ctrlProp42.xml><?xml version="1.0" encoding="utf-8"?>
<formControlPr xmlns="http://schemas.microsoft.com/office/spreadsheetml/2009/9/main" objectType="CheckBox" checked="Checked" fmlaLink="Controls!$J$5" lockText="1"/>
</file>

<file path=xl/ctrlProps/ctrlProp43.xml><?xml version="1.0" encoding="utf-8"?>
<formControlPr xmlns="http://schemas.microsoft.com/office/spreadsheetml/2009/9/main" objectType="CheckBox" fmlaLink="Controls!$J$6" lockText="1"/>
</file>

<file path=xl/ctrlProps/ctrlProp44.xml><?xml version="1.0" encoding="utf-8"?>
<formControlPr xmlns="http://schemas.microsoft.com/office/spreadsheetml/2009/9/main" objectType="CheckBox" fmlaLink="Controls!$J$7" lockText="1"/>
</file>

<file path=xl/ctrlProps/ctrlProp45.xml><?xml version="1.0" encoding="utf-8"?>
<formControlPr xmlns="http://schemas.microsoft.com/office/spreadsheetml/2009/9/main" objectType="CheckBox" checked="Checked" fmlaLink="Controls!$K$6" lockText="1"/>
</file>

<file path=xl/ctrlProps/ctrlProp46.xml><?xml version="1.0" encoding="utf-8"?>
<formControlPr xmlns="http://schemas.microsoft.com/office/spreadsheetml/2009/9/main" objectType="CheckBox" checked="Checked" fmlaLink="Controls!$K$5" lockText="1"/>
</file>

<file path=xl/ctrlProps/ctrlProp47.xml><?xml version="1.0" encoding="utf-8"?>
<formControlPr xmlns="http://schemas.microsoft.com/office/spreadsheetml/2009/9/main" objectType="CheckBox" checked="Checked" fmlaLink="Controls!$K$4" lockText="1"/>
</file>

<file path=xl/ctrlProps/ctrlProp48.xml><?xml version="1.0" encoding="utf-8"?>
<formControlPr xmlns="http://schemas.microsoft.com/office/spreadsheetml/2009/9/main" objectType="CheckBox" checked="Checked" fmlaLink="Controls!$K$3" lockText="1"/>
</file>

<file path=xl/ctrlProps/ctrlProp49.xml><?xml version="1.0" encoding="utf-8"?>
<formControlPr xmlns="http://schemas.microsoft.com/office/spreadsheetml/2009/9/main" objectType="CheckBox" checked="Checked" fmlaLink="Controls!$K$2" lockText="1"/>
</file>

<file path=xl/ctrlProps/ctrlProp5.xml><?xml version="1.0" encoding="utf-8"?>
<formControlPr xmlns="http://schemas.microsoft.com/office/spreadsheetml/2009/9/main" objectType="CheckBox" fmlaLink="Controls!$C$6" lockText="1"/>
</file>

<file path=xl/ctrlProps/ctrlProp50.xml><?xml version="1.0" encoding="utf-8"?>
<formControlPr xmlns="http://schemas.microsoft.com/office/spreadsheetml/2009/9/main" objectType="CheckBox" checked="Checked" fmlaLink="Controls!$L$2" lockText="1"/>
</file>

<file path=xl/ctrlProps/ctrlProp51.xml><?xml version="1.0" encoding="utf-8"?>
<formControlPr xmlns="http://schemas.microsoft.com/office/spreadsheetml/2009/9/main" objectType="CheckBox" checked="Checked" fmlaLink="Controls!$L$3" lockText="1"/>
</file>

<file path=xl/ctrlProps/ctrlProp52.xml><?xml version="1.0" encoding="utf-8"?>
<formControlPr xmlns="http://schemas.microsoft.com/office/spreadsheetml/2009/9/main" objectType="CheckBox" checked="Checked" fmlaLink="Controls!$L$4" lockText="1"/>
</file>

<file path=xl/ctrlProps/ctrlProp53.xml><?xml version="1.0" encoding="utf-8"?>
<formControlPr xmlns="http://schemas.microsoft.com/office/spreadsheetml/2009/9/main" objectType="CheckBox" fmlaLink="Controls!$L$5" lockText="1"/>
</file>

<file path=xl/ctrlProps/ctrlProp54.xml><?xml version="1.0" encoding="utf-8"?>
<formControlPr xmlns="http://schemas.microsoft.com/office/spreadsheetml/2009/9/main" objectType="CheckBox" checked="Checked" fmlaLink="Controls!$L$6" lockText="1"/>
</file>

<file path=xl/ctrlProps/ctrlProp55.xml><?xml version="1.0" encoding="utf-8"?>
<formControlPr xmlns="http://schemas.microsoft.com/office/spreadsheetml/2009/9/main" objectType="CheckBox" checked="Checked" fmlaLink="Controls!$L$7" lockText="1"/>
</file>

<file path=xl/ctrlProps/ctrlProp56.xml><?xml version="1.0" encoding="utf-8"?>
<formControlPr xmlns="http://schemas.microsoft.com/office/spreadsheetml/2009/9/main" objectType="CheckBox" fmlaLink="Controls!$M$6" lockText="1"/>
</file>

<file path=xl/ctrlProps/ctrlProp57.xml><?xml version="1.0" encoding="utf-8"?>
<formControlPr xmlns="http://schemas.microsoft.com/office/spreadsheetml/2009/9/main" objectType="CheckBox" fmlaLink="Controls!$M$5" lockText="1"/>
</file>

<file path=xl/ctrlProps/ctrlProp58.xml><?xml version="1.0" encoding="utf-8"?>
<formControlPr xmlns="http://schemas.microsoft.com/office/spreadsheetml/2009/9/main" objectType="CheckBox" checked="Checked" fmlaLink="Controls!$M$4" lockText="1"/>
</file>

<file path=xl/ctrlProps/ctrlProp59.xml><?xml version="1.0" encoding="utf-8"?>
<formControlPr xmlns="http://schemas.microsoft.com/office/spreadsheetml/2009/9/main" objectType="CheckBox" checked="Checked" fmlaLink="Controls!$M$3" lockText="1"/>
</file>

<file path=xl/ctrlProps/ctrlProp6.xml><?xml version="1.0" encoding="utf-8"?>
<formControlPr xmlns="http://schemas.microsoft.com/office/spreadsheetml/2009/9/main" objectType="CheckBox" checked="Checked" fmlaLink="Controls!$D$2" lockText="1"/>
</file>

<file path=xl/ctrlProps/ctrlProp60.xml><?xml version="1.0" encoding="utf-8"?>
<formControlPr xmlns="http://schemas.microsoft.com/office/spreadsheetml/2009/9/main" objectType="CheckBox" checked="Checked" fmlaLink="Controls!$M$2" lockText="1"/>
</file>

<file path=xl/ctrlProps/ctrlProp61.xml><?xml version="1.0" encoding="utf-8"?>
<formControlPr xmlns="http://schemas.microsoft.com/office/spreadsheetml/2009/9/main" objectType="CheckBox" checked="Checked" fmlaLink="Controls!$N$2" lockText="1"/>
</file>

<file path=xl/ctrlProps/ctrlProp62.xml><?xml version="1.0" encoding="utf-8"?>
<formControlPr xmlns="http://schemas.microsoft.com/office/spreadsheetml/2009/9/main" objectType="CheckBox" fmlaLink="Controls!$N$3" lockText="1"/>
</file>

<file path=xl/ctrlProps/ctrlProp63.xml><?xml version="1.0" encoding="utf-8"?>
<formControlPr xmlns="http://schemas.microsoft.com/office/spreadsheetml/2009/9/main" objectType="CheckBox" checked="Checked" fmlaLink="Controls!$N$4" lockText="1"/>
</file>

<file path=xl/ctrlProps/ctrlProp64.xml><?xml version="1.0" encoding="utf-8"?>
<formControlPr xmlns="http://schemas.microsoft.com/office/spreadsheetml/2009/9/main" objectType="CheckBox" fmlaLink="Controls!$N$5" lockText="1"/>
</file>

<file path=xl/ctrlProps/ctrlProp65.xml><?xml version="1.0" encoding="utf-8"?>
<formControlPr xmlns="http://schemas.microsoft.com/office/spreadsheetml/2009/9/main" objectType="CheckBox" fmlaLink="Controls!$N$6" lockText="1"/>
</file>

<file path=xl/ctrlProps/ctrlProp66.xml><?xml version="1.0" encoding="utf-8"?>
<formControlPr xmlns="http://schemas.microsoft.com/office/spreadsheetml/2009/9/main" objectType="CheckBox" checked="Checked" fmlaLink="Controls!$N$7" lockText="1"/>
</file>

<file path=xl/ctrlProps/ctrlProp67.xml><?xml version="1.0" encoding="utf-8"?>
<formControlPr xmlns="http://schemas.microsoft.com/office/spreadsheetml/2009/9/main" objectType="CheckBox" checked="Checked" fmlaLink="Controls!$G$13" lockText="1"/>
</file>

<file path=xl/ctrlProps/ctrlProp68.xml><?xml version="1.0" encoding="utf-8"?>
<formControlPr xmlns="http://schemas.microsoft.com/office/spreadsheetml/2009/9/main" objectType="CheckBox" fmlaLink="Controls!$G$14" lockText="1"/>
</file>

<file path=xl/ctrlProps/ctrlProp69.xml><?xml version="1.0" encoding="utf-8"?>
<formControlPr xmlns="http://schemas.microsoft.com/office/spreadsheetml/2009/9/main" objectType="CheckBox" fmlaLink="Controls!$G$15" lockText="1"/>
</file>

<file path=xl/ctrlProps/ctrlProp7.xml><?xml version="1.0" encoding="utf-8"?>
<formControlPr xmlns="http://schemas.microsoft.com/office/spreadsheetml/2009/9/main" objectType="CheckBox" checked="Checked" fmlaLink="Controls!$D$3" lockText="1"/>
</file>

<file path=xl/ctrlProps/ctrlProp70.xml><?xml version="1.0" encoding="utf-8"?>
<formControlPr xmlns="http://schemas.microsoft.com/office/spreadsheetml/2009/9/main" objectType="CheckBox" fmlaLink="Controls!$G$16" lockText="1"/>
</file>

<file path=xl/ctrlProps/ctrlProp71.xml><?xml version="1.0" encoding="utf-8"?>
<formControlPr xmlns="http://schemas.microsoft.com/office/spreadsheetml/2009/9/main" objectType="CheckBox" fmlaLink="Controls!$G$17" lockText="1"/>
</file>

<file path=xl/ctrlProps/ctrlProp72.xml><?xml version="1.0" encoding="utf-8"?>
<formControlPr xmlns="http://schemas.microsoft.com/office/spreadsheetml/2009/9/main" objectType="CheckBox" checked="Checked" fmlaLink="Controls!$H$13" lockText="1"/>
</file>

<file path=xl/ctrlProps/ctrlProp73.xml><?xml version="1.0" encoding="utf-8"?>
<formControlPr xmlns="http://schemas.microsoft.com/office/spreadsheetml/2009/9/main" objectType="CheckBox" checked="Checked" fmlaLink="Controls!$H$14" lockText="1"/>
</file>

<file path=xl/ctrlProps/ctrlProp74.xml><?xml version="1.0" encoding="utf-8"?>
<formControlPr xmlns="http://schemas.microsoft.com/office/spreadsheetml/2009/9/main" objectType="CheckBox" fmlaLink="Controls!$H$15" lockText="1"/>
</file>

<file path=xl/ctrlProps/ctrlProp75.xml><?xml version="1.0" encoding="utf-8"?>
<formControlPr xmlns="http://schemas.microsoft.com/office/spreadsheetml/2009/9/main" objectType="CheckBox" fmlaLink="Controls!$H$16" lockText="1"/>
</file>

<file path=xl/ctrlProps/ctrlProp76.xml><?xml version="1.0" encoding="utf-8"?>
<formControlPr xmlns="http://schemas.microsoft.com/office/spreadsheetml/2009/9/main" objectType="CheckBox" fmlaLink="Controls!$H$17" lockText="1"/>
</file>

<file path=xl/ctrlProps/ctrlProp77.xml><?xml version="1.0" encoding="utf-8"?>
<formControlPr xmlns="http://schemas.microsoft.com/office/spreadsheetml/2009/9/main" objectType="CheckBox" checked="Checked" fmlaLink="Controls!$I$13" lockText="1"/>
</file>

<file path=xl/ctrlProps/ctrlProp78.xml><?xml version="1.0" encoding="utf-8"?>
<formControlPr xmlns="http://schemas.microsoft.com/office/spreadsheetml/2009/9/main" objectType="CheckBox" checked="Checked" fmlaLink="Controls!$I$14" lockText="1"/>
</file>

<file path=xl/ctrlProps/ctrlProp79.xml><?xml version="1.0" encoding="utf-8"?>
<formControlPr xmlns="http://schemas.microsoft.com/office/spreadsheetml/2009/9/main" objectType="CheckBox" fmlaLink="Controls!$I$15" lockText="1"/>
</file>

<file path=xl/ctrlProps/ctrlProp8.xml><?xml version="1.0" encoding="utf-8"?>
<formControlPr xmlns="http://schemas.microsoft.com/office/spreadsheetml/2009/9/main" objectType="CheckBox" checked="Checked" fmlaLink="Controls!$D$4" lockText="1"/>
</file>

<file path=xl/ctrlProps/ctrlProp80.xml><?xml version="1.0" encoding="utf-8"?>
<formControlPr xmlns="http://schemas.microsoft.com/office/spreadsheetml/2009/9/main" objectType="CheckBox" fmlaLink="Controls!$I$16" lockText="1"/>
</file>

<file path=xl/ctrlProps/ctrlProp81.xml><?xml version="1.0" encoding="utf-8"?>
<formControlPr xmlns="http://schemas.microsoft.com/office/spreadsheetml/2009/9/main" objectType="CheckBox" fmlaLink="Controls!$I$17" lockText="1"/>
</file>

<file path=xl/ctrlProps/ctrlProp82.xml><?xml version="1.0" encoding="utf-8"?>
<formControlPr xmlns="http://schemas.microsoft.com/office/spreadsheetml/2009/9/main" objectType="CheckBox" checked="Checked" fmlaLink="Controls!$J$13" lockText="1"/>
</file>

<file path=xl/ctrlProps/ctrlProp83.xml><?xml version="1.0" encoding="utf-8"?>
<formControlPr xmlns="http://schemas.microsoft.com/office/spreadsheetml/2009/9/main" objectType="CheckBox" checked="Checked" fmlaLink="Controls!$J$14" lockText="1"/>
</file>

<file path=xl/ctrlProps/ctrlProp84.xml><?xml version="1.0" encoding="utf-8"?>
<formControlPr xmlns="http://schemas.microsoft.com/office/spreadsheetml/2009/9/main" objectType="CheckBox" fmlaLink="Controls!$J$15" lockText="1"/>
</file>

<file path=xl/ctrlProps/ctrlProp85.xml><?xml version="1.0" encoding="utf-8"?>
<formControlPr xmlns="http://schemas.microsoft.com/office/spreadsheetml/2009/9/main" objectType="CheckBox" fmlaLink="Controls!$J$16" lockText="1"/>
</file>

<file path=xl/ctrlProps/ctrlProp86.xml><?xml version="1.0" encoding="utf-8"?>
<formControlPr xmlns="http://schemas.microsoft.com/office/spreadsheetml/2009/9/main" objectType="CheckBox" fmlaLink="Controls!$J$17" lockText="1"/>
</file>

<file path=xl/ctrlProps/ctrlProp87.xml><?xml version="1.0" encoding="utf-8"?>
<formControlPr xmlns="http://schemas.microsoft.com/office/spreadsheetml/2009/9/main" objectType="CheckBox" checked="Checked" fmlaLink="Controls!$K$13" lockText="1"/>
</file>

<file path=xl/ctrlProps/ctrlProp88.xml><?xml version="1.0" encoding="utf-8"?>
<formControlPr xmlns="http://schemas.microsoft.com/office/spreadsheetml/2009/9/main" objectType="CheckBox" checked="Checked" fmlaLink="Controls!$K$14" lockText="1"/>
</file>

<file path=xl/ctrlProps/ctrlProp89.xml><?xml version="1.0" encoding="utf-8"?>
<formControlPr xmlns="http://schemas.microsoft.com/office/spreadsheetml/2009/9/main" objectType="CheckBox" fmlaLink="Controls!$K$15" lockText="1"/>
</file>

<file path=xl/ctrlProps/ctrlProp9.xml><?xml version="1.0" encoding="utf-8"?>
<formControlPr xmlns="http://schemas.microsoft.com/office/spreadsheetml/2009/9/main" objectType="CheckBox" checked="Checked" fmlaLink="Controls!$D$5" lockText="1"/>
</file>

<file path=xl/ctrlProps/ctrlProp90.xml><?xml version="1.0" encoding="utf-8"?>
<formControlPr xmlns="http://schemas.microsoft.com/office/spreadsheetml/2009/9/main" objectType="CheckBox" fmlaLink="Controls!$K$16" lockText="1"/>
</file>

<file path=xl/ctrlProps/ctrlProp91.xml><?xml version="1.0" encoding="utf-8"?>
<formControlPr xmlns="http://schemas.microsoft.com/office/spreadsheetml/2009/9/main" objectType="CheckBox" fmlaLink="Controls!$K$17" lockText="1"/>
</file>

<file path=xl/ctrlProps/ctrlProp92.xml><?xml version="1.0" encoding="utf-8"?>
<formControlPr xmlns="http://schemas.microsoft.com/office/spreadsheetml/2009/9/main" objectType="CheckBox" checked="Checked" fmlaLink="Controls!$L$13" lockText="1"/>
</file>

<file path=xl/ctrlProps/ctrlProp93.xml><?xml version="1.0" encoding="utf-8"?>
<formControlPr xmlns="http://schemas.microsoft.com/office/spreadsheetml/2009/9/main" objectType="CheckBox" checked="Checked" fmlaLink="Controls!$L$14" lockText="1"/>
</file>

<file path=xl/ctrlProps/ctrlProp94.xml><?xml version="1.0" encoding="utf-8"?>
<formControlPr xmlns="http://schemas.microsoft.com/office/spreadsheetml/2009/9/main" objectType="CheckBox" fmlaLink="Controls!$L$15" lockText="1"/>
</file>

<file path=xl/ctrlProps/ctrlProp95.xml><?xml version="1.0" encoding="utf-8"?>
<formControlPr xmlns="http://schemas.microsoft.com/office/spreadsheetml/2009/9/main" objectType="CheckBox" fmlaLink="Controls!$L$16" lockText="1"/>
</file>

<file path=xl/ctrlProps/ctrlProp96.xml><?xml version="1.0" encoding="utf-8"?>
<formControlPr xmlns="http://schemas.microsoft.com/office/spreadsheetml/2009/9/main" objectType="CheckBox" fmlaLink="Controls!$L$17" lockText="1"/>
</file>

<file path=xl/ctrlProps/ctrlProp97.xml><?xml version="1.0" encoding="utf-8"?>
<formControlPr xmlns="http://schemas.microsoft.com/office/spreadsheetml/2009/9/main" objectType="CheckBox" checked="Checked" fmlaLink="Controls!$M$13" lockText="1"/>
</file>

<file path=xl/ctrlProps/ctrlProp98.xml><?xml version="1.0" encoding="utf-8"?>
<formControlPr xmlns="http://schemas.microsoft.com/office/spreadsheetml/2009/9/main" objectType="CheckBox" checked="Checked" fmlaLink="Controls!$M$14" lockText="1"/>
</file>

<file path=xl/ctrlProps/ctrlProp99.xml><?xml version="1.0" encoding="utf-8"?>
<formControlPr xmlns="http://schemas.microsoft.com/office/spreadsheetml/2009/9/main" objectType="CheckBox" fmlaLink="Controls!$M$1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259080</xdr:rowOff>
    </xdr:from>
    <xdr:to>
      <xdr:col>11</xdr:col>
      <xdr:colOff>333647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678180"/>
          <a:ext cx="3282587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66675</xdr:rowOff>
        </xdr:from>
        <xdr:to>
          <xdr:col>11</xdr:col>
          <xdr:colOff>38100</xdr:colOff>
          <xdr:row>6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57150</xdr:rowOff>
        </xdr:from>
        <xdr:to>
          <xdr:col>11</xdr:col>
          <xdr:colOff>38100</xdr:colOff>
          <xdr:row>7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47625</xdr:rowOff>
        </xdr:from>
        <xdr:to>
          <xdr:col>11</xdr:col>
          <xdr:colOff>38100</xdr:colOff>
          <xdr:row>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38100</xdr:rowOff>
        </xdr:from>
        <xdr:to>
          <xdr:col>11</xdr:col>
          <xdr:colOff>38100</xdr:colOff>
          <xdr:row>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9525</xdr:rowOff>
        </xdr:from>
        <xdr:to>
          <xdr:col>11</xdr:col>
          <xdr:colOff>38100</xdr:colOff>
          <xdr:row>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</xdr:row>
          <xdr:rowOff>66675</xdr:rowOff>
        </xdr:from>
        <xdr:to>
          <xdr:col>13</xdr:col>
          <xdr:colOff>9525</xdr:colOff>
          <xdr:row>6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</xdr:row>
          <xdr:rowOff>57150</xdr:rowOff>
        </xdr:from>
        <xdr:to>
          <xdr:col>13</xdr:col>
          <xdr:colOff>9525</xdr:colOff>
          <xdr:row>7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47625</xdr:rowOff>
        </xdr:from>
        <xdr:to>
          <xdr:col>13</xdr:col>
          <xdr:colOff>9525</xdr:colOff>
          <xdr:row>8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38100</xdr:rowOff>
        </xdr:from>
        <xdr:to>
          <xdr:col>13</xdr:col>
          <xdr:colOff>9525</xdr:colOff>
          <xdr:row>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9525</xdr:rowOff>
        </xdr:from>
        <xdr:to>
          <xdr:col>13</xdr:col>
          <xdr:colOff>9525</xdr:colOff>
          <xdr:row>10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</xdr:row>
          <xdr:rowOff>0</xdr:rowOff>
        </xdr:from>
        <xdr:to>
          <xdr:col>13</xdr:col>
          <xdr:colOff>9525</xdr:colOff>
          <xdr:row>10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5</xdr:row>
          <xdr:rowOff>66675</xdr:rowOff>
        </xdr:from>
        <xdr:to>
          <xdr:col>14</xdr:col>
          <xdr:colOff>104775</xdr:colOff>
          <xdr:row>6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6</xdr:row>
          <xdr:rowOff>57150</xdr:rowOff>
        </xdr:from>
        <xdr:to>
          <xdr:col>14</xdr:col>
          <xdr:colOff>104775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</xdr:row>
          <xdr:rowOff>47625</xdr:rowOff>
        </xdr:from>
        <xdr:to>
          <xdr:col>14</xdr:col>
          <xdr:colOff>104775</xdr:colOff>
          <xdr:row>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8</xdr:row>
          <xdr:rowOff>38100</xdr:rowOff>
        </xdr:from>
        <xdr:to>
          <xdr:col>14</xdr:col>
          <xdr:colOff>104775</xdr:colOff>
          <xdr:row>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9</xdr:row>
          <xdr:rowOff>9525</xdr:rowOff>
        </xdr:from>
        <xdr:to>
          <xdr:col>14</xdr:col>
          <xdr:colOff>104775</xdr:colOff>
          <xdr:row>10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</xdr:row>
          <xdr:rowOff>66675</xdr:rowOff>
        </xdr:from>
        <xdr:to>
          <xdr:col>17</xdr:col>
          <xdr:colOff>38100</xdr:colOff>
          <xdr:row>6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6</xdr:row>
          <xdr:rowOff>57150</xdr:rowOff>
        </xdr:from>
        <xdr:to>
          <xdr:col>17</xdr:col>
          <xdr:colOff>38100</xdr:colOff>
          <xdr:row>7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7</xdr:row>
          <xdr:rowOff>47625</xdr:rowOff>
        </xdr:from>
        <xdr:to>
          <xdr:col>17</xdr:col>
          <xdr:colOff>38100</xdr:colOff>
          <xdr:row>8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</xdr:row>
          <xdr:rowOff>38100</xdr:rowOff>
        </xdr:from>
        <xdr:to>
          <xdr:col>17</xdr:col>
          <xdr:colOff>38100</xdr:colOff>
          <xdr:row>9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</xdr:row>
          <xdr:rowOff>9525</xdr:rowOff>
        </xdr:from>
        <xdr:to>
          <xdr:col>17</xdr:col>
          <xdr:colOff>38100</xdr:colOff>
          <xdr:row>10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10</xdr:row>
          <xdr:rowOff>0</xdr:rowOff>
        </xdr:from>
        <xdr:to>
          <xdr:col>17</xdr:col>
          <xdr:colOff>38100</xdr:colOff>
          <xdr:row>10</xdr:row>
          <xdr:rowOff>333375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9</xdr:row>
          <xdr:rowOff>9525</xdr:rowOff>
        </xdr:from>
        <xdr:to>
          <xdr:col>19</xdr:col>
          <xdr:colOff>76200</xdr:colOff>
          <xdr:row>10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8</xdr:row>
          <xdr:rowOff>38100</xdr:rowOff>
        </xdr:from>
        <xdr:to>
          <xdr:col>19</xdr:col>
          <xdr:colOff>76200</xdr:colOff>
          <xdr:row>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7</xdr:row>
          <xdr:rowOff>47625</xdr:rowOff>
        </xdr:from>
        <xdr:to>
          <xdr:col>19</xdr:col>
          <xdr:colOff>76200</xdr:colOff>
          <xdr:row>8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6</xdr:row>
          <xdr:rowOff>57150</xdr:rowOff>
        </xdr:from>
        <xdr:to>
          <xdr:col>19</xdr:col>
          <xdr:colOff>76200</xdr:colOff>
          <xdr:row>7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5</xdr:row>
          <xdr:rowOff>66675</xdr:rowOff>
        </xdr:from>
        <xdr:to>
          <xdr:col>19</xdr:col>
          <xdr:colOff>76200</xdr:colOff>
          <xdr:row>6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</xdr:row>
          <xdr:rowOff>66675</xdr:rowOff>
        </xdr:from>
        <xdr:to>
          <xdr:col>21</xdr:col>
          <xdr:colOff>57150</xdr:colOff>
          <xdr:row>6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</xdr:row>
          <xdr:rowOff>57150</xdr:rowOff>
        </xdr:from>
        <xdr:to>
          <xdr:col>21</xdr:col>
          <xdr:colOff>57150</xdr:colOff>
          <xdr:row>7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</xdr:row>
          <xdr:rowOff>47625</xdr:rowOff>
        </xdr:from>
        <xdr:to>
          <xdr:col>21</xdr:col>
          <xdr:colOff>57150</xdr:colOff>
          <xdr:row>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8</xdr:row>
          <xdr:rowOff>38100</xdr:rowOff>
        </xdr:from>
        <xdr:to>
          <xdr:col>21</xdr:col>
          <xdr:colOff>57150</xdr:colOff>
          <xdr:row>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9</xdr:row>
          <xdr:rowOff>9525</xdr:rowOff>
        </xdr:from>
        <xdr:to>
          <xdr:col>21</xdr:col>
          <xdr:colOff>57150</xdr:colOff>
          <xdr:row>10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10</xdr:row>
          <xdr:rowOff>0</xdr:rowOff>
        </xdr:from>
        <xdr:to>
          <xdr:col>21</xdr:col>
          <xdr:colOff>57150</xdr:colOff>
          <xdr:row>10</xdr:row>
          <xdr:rowOff>333375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</xdr:row>
          <xdr:rowOff>66675</xdr:rowOff>
        </xdr:from>
        <xdr:to>
          <xdr:col>23</xdr:col>
          <xdr:colOff>19050</xdr:colOff>
          <xdr:row>6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</xdr:row>
          <xdr:rowOff>57150</xdr:rowOff>
        </xdr:from>
        <xdr:to>
          <xdr:col>23</xdr:col>
          <xdr:colOff>19050</xdr:colOff>
          <xdr:row>7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</xdr:row>
          <xdr:rowOff>47625</xdr:rowOff>
        </xdr:from>
        <xdr:to>
          <xdr:col>23</xdr:col>
          <xdr:colOff>19050</xdr:colOff>
          <xdr:row>8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8</xdr:row>
          <xdr:rowOff>38100</xdr:rowOff>
        </xdr:from>
        <xdr:to>
          <xdr:col>23</xdr:col>
          <xdr:colOff>19050</xdr:colOff>
          <xdr:row>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9</xdr:row>
          <xdr:rowOff>9525</xdr:rowOff>
        </xdr:from>
        <xdr:to>
          <xdr:col>23</xdr:col>
          <xdr:colOff>19050</xdr:colOff>
          <xdr:row>10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5</xdr:row>
          <xdr:rowOff>66675</xdr:rowOff>
        </xdr:from>
        <xdr:to>
          <xdr:col>25</xdr:col>
          <xdr:colOff>38100</xdr:colOff>
          <xdr:row>6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6</xdr:row>
          <xdr:rowOff>57150</xdr:rowOff>
        </xdr:from>
        <xdr:to>
          <xdr:col>25</xdr:col>
          <xdr:colOff>38100</xdr:colOff>
          <xdr:row>7</xdr:row>
          <xdr:rowOff>47625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7</xdr:row>
          <xdr:rowOff>47625</xdr:rowOff>
        </xdr:from>
        <xdr:to>
          <xdr:col>25</xdr:col>
          <xdr:colOff>38100</xdr:colOff>
          <xdr:row>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</xdr:row>
          <xdr:rowOff>38100</xdr:rowOff>
        </xdr:from>
        <xdr:to>
          <xdr:col>25</xdr:col>
          <xdr:colOff>38100</xdr:colOff>
          <xdr:row>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9</xdr:row>
          <xdr:rowOff>9525</xdr:rowOff>
        </xdr:from>
        <xdr:to>
          <xdr:col>25</xdr:col>
          <xdr:colOff>38100</xdr:colOff>
          <xdr:row>10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10</xdr:row>
          <xdr:rowOff>0</xdr:rowOff>
        </xdr:from>
        <xdr:to>
          <xdr:col>25</xdr:col>
          <xdr:colOff>38100</xdr:colOff>
          <xdr:row>10</xdr:row>
          <xdr:rowOff>333375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</xdr:row>
          <xdr:rowOff>9525</xdr:rowOff>
        </xdr:from>
        <xdr:to>
          <xdr:col>27</xdr:col>
          <xdr:colOff>38100</xdr:colOff>
          <xdr:row>10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</xdr:row>
          <xdr:rowOff>38100</xdr:rowOff>
        </xdr:from>
        <xdr:to>
          <xdr:col>27</xdr:col>
          <xdr:colOff>38100</xdr:colOff>
          <xdr:row>9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7</xdr:row>
          <xdr:rowOff>47625</xdr:rowOff>
        </xdr:from>
        <xdr:to>
          <xdr:col>27</xdr:col>
          <xdr:colOff>38100</xdr:colOff>
          <xdr:row>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6</xdr:row>
          <xdr:rowOff>57150</xdr:rowOff>
        </xdr:from>
        <xdr:to>
          <xdr:col>27</xdr:col>
          <xdr:colOff>38100</xdr:colOff>
          <xdr:row>7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5</xdr:row>
          <xdr:rowOff>66675</xdr:rowOff>
        </xdr:from>
        <xdr:to>
          <xdr:col>27</xdr:col>
          <xdr:colOff>38100</xdr:colOff>
          <xdr:row>6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</xdr:row>
          <xdr:rowOff>66675</xdr:rowOff>
        </xdr:from>
        <xdr:to>
          <xdr:col>29</xdr:col>
          <xdr:colOff>47625</xdr:colOff>
          <xdr:row>6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57150</xdr:rowOff>
        </xdr:from>
        <xdr:to>
          <xdr:col>29</xdr:col>
          <xdr:colOff>47625</xdr:colOff>
          <xdr:row>7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7</xdr:row>
          <xdr:rowOff>47625</xdr:rowOff>
        </xdr:from>
        <xdr:to>
          <xdr:col>29</xdr:col>
          <xdr:colOff>47625</xdr:colOff>
          <xdr:row>8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38100</xdr:rowOff>
        </xdr:from>
        <xdr:to>
          <xdr:col>29</xdr:col>
          <xdr:colOff>47625</xdr:colOff>
          <xdr:row>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9525</xdr:rowOff>
        </xdr:from>
        <xdr:to>
          <xdr:col>29</xdr:col>
          <xdr:colOff>47625</xdr:colOff>
          <xdr:row>10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47625</xdr:colOff>
          <xdr:row>10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9</xdr:row>
          <xdr:rowOff>9525</xdr:rowOff>
        </xdr:from>
        <xdr:to>
          <xdr:col>31</xdr:col>
          <xdr:colOff>28575</xdr:colOff>
          <xdr:row>10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8</xdr:row>
          <xdr:rowOff>38100</xdr:rowOff>
        </xdr:from>
        <xdr:to>
          <xdr:col>31</xdr:col>
          <xdr:colOff>28575</xdr:colOff>
          <xdr:row>9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7</xdr:row>
          <xdr:rowOff>47625</xdr:rowOff>
        </xdr:from>
        <xdr:to>
          <xdr:col>31</xdr:col>
          <xdr:colOff>28575</xdr:colOff>
          <xdr:row>8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6</xdr:row>
          <xdr:rowOff>57150</xdr:rowOff>
        </xdr:from>
        <xdr:to>
          <xdr:col>31</xdr:col>
          <xdr:colOff>28575</xdr:colOff>
          <xdr:row>7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5</xdr:row>
          <xdr:rowOff>66675</xdr:rowOff>
        </xdr:from>
        <xdr:to>
          <xdr:col>31</xdr:col>
          <xdr:colOff>28575</xdr:colOff>
          <xdr:row>6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5</xdr:row>
          <xdr:rowOff>66675</xdr:rowOff>
        </xdr:from>
        <xdr:to>
          <xdr:col>32</xdr:col>
          <xdr:colOff>180975</xdr:colOff>
          <xdr:row>6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6</xdr:row>
          <xdr:rowOff>57150</xdr:rowOff>
        </xdr:from>
        <xdr:to>
          <xdr:col>32</xdr:col>
          <xdr:colOff>180975</xdr:colOff>
          <xdr:row>7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7</xdr:row>
          <xdr:rowOff>47625</xdr:rowOff>
        </xdr:from>
        <xdr:to>
          <xdr:col>32</xdr:col>
          <xdr:colOff>180975</xdr:colOff>
          <xdr:row>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8</xdr:row>
          <xdr:rowOff>38100</xdr:rowOff>
        </xdr:from>
        <xdr:to>
          <xdr:col>32</xdr:col>
          <xdr:colOff>180975</xdr:colOff>
          <xdr:row>9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9</xdr:row>
          <xdr:rowOff>9525</xdr:rowOff>
        </xdr:from>
        <xdr:to>
          <xdr:col>32</xdr:col>
          <xdr:colOff>180975</xdr:colOff>
          <xdr:row>10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10</xdr:row>
          <xdr:rowOff>0</xdr:rowOff>
        </xdr:from>
        <xdr:to>
          <xdr:col>32</xdr:col>
          <xdr:colOff>180975</xdr:colOff>
          <xdr:row>10</xdr:row>
          <xdr:rowOff>333375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361950</xdr:rowOff>
        </xdr:from>
        <xdr:to>
          <xdr:col>11</xdr:col>
          <xdr:colOff>38100</xdr:colOff>
          <xdr:row>13</xdr:row>
          <xdr:rowOff>447675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447675</xdr:rowOff>
        </xdr:from>
        <xdr:to>
          <xdr:col>11</xdr:col>
          <xdr:colOff>38100</xdr:colOff>
          <xdr:row>14</xdr:row>
          <xdr:rowOff>457200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457200</xdr:rowOff>
        </xdr:from>
        <xdr:to>
          <xdr:col>11</xdr:col>
          <xdr:colOff>38100</xdr:colOff>
          <xdr:row>15</xdr:row>
          <xdr:rowOff>457200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457200</xdr:rowOff>
        </xdr:from>
        <xdr:to>
          <xdr:col>11</xdr:col>
          <xdr:colOff>38100</xdr:colOff>
          <xdr:row>17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0</xdr:rowOff>
        </xdr:from>
        <xdr:to>
          <xdr:col>11</xdr:col>
          <xdr:colOff>38100</xdr:colOff>
          <xdr:row>18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361950</xdr:rowOff>
        </xdr:from>
        <xdr:to>
          <xdr:col>13</xdr:col>
          <xdr:colOff>9525</xdr:colOff>
          <xdr:row>13</xdr:row>
          <xdr:rowOff>447675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13</xdr:row>
          <xdr:rowOff>447675</xdr:rowOff>
        </xdr:from>
        <xdr:to>
          <xdr:col>13</xdr:col>
          <xdr:colOff>9525</xdr:colOff>
          <xdr:row>14</xdr:row>
          <xdr:rowOff>457200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</xdr:row>
          <xdr:rowOff>457200</xdr:rowOff>
        </xdr:from>
        <xdr:to>
          <xdr:col>13</xdr:col>
          <xdr:colOff>9525</xdr:colOff>
          <xdr:row>15</xdr:row>
          <xdr:rowOff>457200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15</xdr:row>
          <xdr:rowOff>457200</xdr:rowOff>
        </xdr:from>
        <xdr:to>
          <xdr:col>13</xdr:col>
          <xdr:colOff>9525</xdr:colOff>
          <xdr:row>17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17</xdr:row>
          <xdr:rowOff>0</xdr:rowOff>
        </xdr:from>
        <xdr:to>
          <xdr:col>13</xdr:col>
          <xdr:colOff>9525</xdr:colOff>
          <xdr:row>18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</xdr:row>
          <xdr:rowOff>361950</xdr:rowOff>
        </xdr:from>
        <xdr:to>
          <xdr:col>14</xdr:col>
          <xdr:colOff>104775</xdr:colOff>
          <xdr:row>13</xdr:row>
          <xdr:rowOff>447675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13</xdr:row>
          <xdr:rowOff>447675</xdr:rowOff>
        </xdr:from>
        <xdr:to>
          <xdr:col>14</xdr:col>
          <xdr:colOff>104775</xdr:colOff>
          <xdr:row>14</xdr:row>
          <xdr:rowOff>457200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14</xdr:row>
          <xdr:rowOff>457200</xdr:rowOff>
        </xdr:from>
        <xdr:to>
          <xdr:col>14</xdr:col>
          <xdr:colOff>104775</xdr:colOff>
          <xdr:row>15</xdr:row>
          <xdr:rowOff>457200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15</xdr:row>
          <xdr:rowOff>457200</xdr:rowOff>
        </xdr:from>
        <xdr:to>
          <xdr:col>14</xdr:col>
          <xdr:colOff>104775</xdr:colOff>
          <xdr:row>17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17</xdr:row>
          <xdr:rowOff>0</xdr:rowOff>
        </xdr:from>
        <xdr:to>
          <xdr:col>14</xdr:col>
          <xdr:colOff>104775</xdr:colOff>
          <xdr:row>18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361950</xdr:rowOff>
        </xdr:from>
        <xdr:to>
          <xdr:col>17</xdr:col>
          <xdr:colOff>38100</xdr:colOff>
          <xdr:row>13</xdr:row>
          <xdr:rowOff>447675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447675</xdr:rowOff>
        </xdr:from>
        <xdr:to>
          <xdr:col>17</xdr:col>
          <xdr:colOff>38100</xdr:colOff>
          <xdr:row>14</xdr:row>
          <xdr:rowOff>457200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457200</xdr:rowOff>
        </xdr:from>
        <xdr:to>
          <xdr:col>17</xdr:col>
          <xdr:colOff>38100</xdr:colOff>
          <xdr:row>15</xdr:row>
          <xdr:rowOff>457200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15</xdr:row>
          <xdr:rowOff>457200</xdr:rowOff>
        </xdr:from>
        <xdr:to>
          <xdr:col>17</xdr:col>
          <xdr:colOff>38100</xdr:colOff>
          <xdr:row>17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0</xdr:rowOff>
        </xdr:from>
        <xdr:to>
          <xdr:col>17</xdr:col>
          <xdr:colOff>38100</xdr:colOff>
          <xdr:row>18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12</xdr:row>
          <xdr:rowOff>361950</xdr:rowOff>
        </xdr:from>
        <xdr:to>
          <xdr:col>19</xdr:col>
          <xdr:colOff>76200</xdr:colOff>
          <xdr:row>13</xdr:row>
          <xdr:rowOff>447675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13</xdr:row>
          <xdr:rowOff>447675</xdr:rowOff>
        </xdr:from>
        <xdr:to>
          <xdr:col>19</xdr:col>
          <xdr:colOff>76200</xdr:colOff>
          <xdr:row>14</xdr:row>
          <xdr:rowOff>457200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14</xdr:row>
          <xdr:rowOff>457200</xdr:rowOff>
        </xdr:from>
        <xdr:to>
          <xdr:col>19</xdr:col>
          <xdr:colOff>76200</xdr:colOff>
          <xdr:row>15</xdr:row>
          <xdr:rowOff>457200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15</xdr:row>
          <xdr:rowOff>457200</xdr:rowOff>
        </xdr:from>
        <xdr:to>
          <xdr:col>19</xdr:col>
          <xdr:colOff>76200</xdr:colOff>
          <xdr:row>17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17</xdr:row>
          <xdr:rowOff>0</xdr:rowOff>
        </xdr:from>
        <xdr:to>
          <xdr:col>19</xdr:col>
          <xdr:colOff>76200</xdr:colOff>
          <xdr:row>18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12</xdr:row>
          <xdr:rowOff>361950</xdr:rowOff>
        </xdr:from>
        <xdr:to>
          <xdr:col>21</xdr:col>
          <xdr:colOff>57150</xdr:colOff>
          <xdr:row>13</xdr:row>
          <xdr:rowOff>447675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13</xdr:row>
          <xdr:rowOff>447675</xdr:rowOff>
        </xdr:from>
        <xdr:to>
          <xdr:col>21</xdr:col>
          <xdr:colOff>57150</xdr:colOff>
          <xdr:row>14</xdr:row>
          <xdr:rowOff>457200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14</xdr:row>
          <xdr:rowOff>457200</xdr:rowOff>
        </xdr:from>
        <xdr:to>
          <xdr:col>21</xdr:col>
          <xdr:colOff>57150</xdr:colOff>
          <xdr:row>15</xdr:row>
          <xdr:rowOff>457200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15</xdr:row>
          <xdr:rowOff>457200</xdr:rowOff>
        </xdr:from>
        <xdr:to>
          <xdr:col>21</xdr:col>
          <xdr:colOff>57150</xdr:colOff>
          <xdr:row>17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17</xdr:row>
          <xdr:rowOff>0</xdr:rowOff>
        </xdr:from>
        <xdr:to>
          <xdr:col>21</xdr:col>
          <xdr:colOff>57150</xdr:colOff>
          <xdr:row>18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12</xdr:row>
          <xdr:rowOff>361950</xdr:rowOff>
        </xdr:from>
        <xdr:to>
          <xdr:col>23</xdr:col>
          <xdr:colOff>19050</xdr:colOff>
          <xdr:row>13</xdr:row>
          <xdr:rowOff>447675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13</xdr:row>
          <xdr:rowOff>447675</xdr:rowOff>
        </xdr:from>
        <xdr:to>
          <xdr:col>23</xdr:col>
          <xdr:colOff>19050</xdr:colOff>
          <xdr:row>14</xdr:row>
          <xdr:rowOff>457200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14</xdr:row>
          <xdr:rowOff>457200</xdr:rowOff>
        </xdr:from>
        <xdr:to>
          <xdr:col>23</xdr:col>
          <xdr:colOff>19050</xdr:colOff>
          <xdr:row>15</xdr:row>
          <xdr:rowOff>457200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457200</xdr:rowOff>
        </xdr:from>
        <xdr:to>
          <xdr:col>23</xdr:col>
          <xdr:colOff>19050</xdr:colOff>
          <xdr:row>17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17</xdr:row>
          <xdr:rowOff>0</xdr:rowOff>
        </xdr:from>
        <xdr:to>
          <xdr:col>23</xdr:col>
          <xdr:colOff>19050</xdr:colOff>
          <xdr:row>18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12</xdr:row>
          <xdr:rowOff>361950</xdr:rowOff>
        </xdr:from>
        <xdr:to>
          <xdr:col>25</xdr:col>
          <xdr:colOff>38100</xdr:colOff>
          <xdr:row>13</xdr:row>
          <xdr:rowOff>447675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13</xdr:row>
          <xdr:rowOff>447675</xdr:rowOff>
        </xdr:from>
        <xdr:to>
          <xdr:col>25</xdr:col>
          <xdr:colOff>38100</xdr:colOff>
          <xdr:row>14</xdr:row>
          <xdr:rowOff>457200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14</xdr:row>
          <xdr:rowOff>457200</xdr:rowOff>
        </xdr:from>
        <xdr:to>
          <xdr:col>25</xdr:col>
          <xdr:colOff>38100</xdr:colOff>
          <xdr:row>15</xdr:row>
          <xdr:rowOff>457200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15</xdr:row>
          <xdr:rowOff>457200</xdr:rowOff>
        </xdr:from>
        <xdr:to>
          <xdr:col>25</xdr:col>
          <xdr:colOff>38100</xdr:colOff>
          <xdr:row>17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17</xdr:row>
          <xdr:rowOff>0</xdr:rowOff>
        </xdr:from>
        <xdr:to>
          <xdr:col>25</xdr:col>
          <xdr:colOff>38100</xdr:colOff>
          <xdr:row>18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12</xdr:row>
          <xdr:rowOff>361950</xdr:rowOff>
        </xdr:from>
        <xdr:to>
          <xdr:col>27</xdr:col>
          <xdr:colOff>38100</xdr:colOff>
          <xdr:row>13</xdr:row>
          <xdr:rowOff>447675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13</xdr:row>
          <xdr:rowOff>447675</xdr:rowOff>
        </xdr:from>
        <xdr:to>
          <xdr:col>27</xdr:col>
          <xdr:colOff>38100</xdr:colOff>
          <xdr:row>14</xdr:row>
          <xdr:rowOff>457200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</xdr:row>
          <xdr:rowOff>457200</xdr:rowOff>
        </xdr:from>
        <xdr:to>
          <xdr:col>27</xdr:col>
          <xdr:colOff>38100</xdr:colOff>
          <xdr:row>15</xdr:row>
          <xdr:rowOff>457200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</xdr:row>
          <xdr:rowOff>457200</xdr:rowOff>
        </xdr:from>
        <xdr:to>
          <xdr:col>27</xdr:col>
          <xdr:colOff>38100</xdr:colOff>
          <xdr:row>17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</xdr:row>
          <xdr:rowOff>0</xdr:rowOff>
        </xdr:from>
        <xdr:to>
          <xdr:col>27</xdr:col>
          <xdr:colOff>38100</xdr:colOff>
          <xdr:row>18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361950</xdr:rowOff>
        </xdr:from>
        <xdr:to>
          <xdr:col>29</xdr:col>
          <xdr:colOff>47625</xdr:colOff>
          <xdr:row>13</xdr:row>
          <xdr:rowOff>447675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13</xdr:row>
          <xdr:rowOff>447675</xdr:rowOff>
        </xdr:from>
        <xdr:to>
          <xdr:col>29</xdr:col>
          <xdr:colOff>47625</xdr:colOff>
          <xdr:row>14</xdr:row>
          <xdr:rowOff>457200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457200</xdr:rowOff>
        </xdr:from>
        <xdr:to>
          <xdr:col>29</xdr:col>
          <xdr:colOff>47625</xdr:colOff>
          <xdr:row>15</xdr:row>
          <xdr:rowOff>457200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457200</xdr:rowOff>
        </xdr:from>
        <xdr:to>
          <xdr:col>29</xdr:col>
          <xdr:colOff>47625</xdr:colOff>
          <xdr:row>17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47625</xdr:colOff>
          <xdr:row>18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12</xdr:row>
          <xdr:rowOff>361950</xdr:rowOff>
        </xdr:from>
        <xdr:to>
          <xdr:col>31</xdr:col>
          <xdr:colOff>28575</xdr:colOff>
          <xdr:row>13</xdr:row>
          <xdr:rowOff>447675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13</xdr:row>
          <xdr:rowOff>447675</xdr:rowOff>
        </xdr:from>
        <xdr:to>
          <xdr:col>31</xdr:col>
          <xdr:colOff>28575</xdr:colOff>
          <xdr:row>14</xdr:row>
          <xdr:rowOff>457200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14</xdr:row>
          <xdr:rowOff>457200</xdr:rowOff>
        </xdr:from>
        <xdr:to>
          <xdr:col>31</xdr:col>
          <xdr:colOff>28575</xdr:colOff>
          <xdr:row>15</xdr:row>
          <xdr:rowOff>457200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15</xdr:row>
          <xdr:rowOff>457200</xdr:rowOff>
        </xdr:from>
        <xdr:to>
          <xdr:col>31</xdr:col>
          <xdr:colOff>28575</xdr:colOff>
          <xdr:row>17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17</xdr:row>
          <xdr:rowOff>0</xdr:rowOff>
        </xdr:from>
        <xdr:to>
          <xdr:col>31</xdr:col>
          <xdr:colOff>28575</xdr:colOff>
          <xdr:row>18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12</xdr:row>
          <xdr:rowOff>361950</xdr:rowOff>
        </xdr:from>
        <xdr:to>
          <xdr:col>32</xdr:col>
          <xdr:colOff>180975</xdr:colOff>
          <xdr:row>13</xdr:row>
          <xdr:rowOff>447675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13</xdr:row>
          <xdr:rowOff>447675</xdr:rowOff>
        </xdr:from>
        <xdr:to>
          <xdr:col>32</xdr:col>
          <xdr:colOff>180975</xdr:colOff>
          <xdr:row>14</xdr:row>
          <xdr:rowOff>457200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14</xdr:row>
          <xdr:rowOff>457200</xdr:rowOff>
        </xdr:from>
        <xdr:to>
          <xdr:col>32</xdr:col>
          <xdr:colOff>180975</xdr:colOff>
          <xdr:row>15</xdr:row>
          <xdr:rowOff>457200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15</xdr:row>
          <xdr:rowOff>457200</xdr:rowOff>
        </xdr:from>
        <xdr:to>
          <xdr:col>32</xdr:col>
          <xdr:colOff>180975</xdr:colOff>
          <xdr:row>17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17</xdr:row>
          <xdr:rowOff>0</xdr:rowOff>
        </xdr:from>
        <xdr:to>
          <xdr:col>32</xdr:col>
          <xdr:colOff>180975</xdr:colOff>
          <xdr:row>18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238125</xdr:rowOff>
        </xdr:from>
        <xdr:to>
          <xdr:col>2</xdr:col>
          <xdr:colOff>495300</xdr:colOff>
          <xdr:row>24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2</xdr:col>
          <xdr:colOff>495300</xdr:colOff>
          <xdr:row>25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85725</xdr:rowOff>
        </xdr:from>
        <xdr:to>
          <xdr:col>2</xdr:col>
          <xdr:colOff>495300</xdr:colOff>
          <xdr:row>25</xdr:row>
          <xdr:rowOff>352425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22</xdr:row>
          <xdr:rowOff>238125</xdr:rowOff>
        </xdr:from>
        <xdr:to>
          <xdr:col>19</xdr:col>
          <xdr:colOff>323850</xdr:colOff>
          <xdr:row>24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24</xdr:row>
          <xdr:rowOff>19050</xdr:rowOff>
        </xdr:from>
        <xdr:to>
          <xdr:col>19</xdr:col>
          <xdr:colOff>323850</xdr:colOff>
          <xdr:row>25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25</xdr:row>
          <xdr:rowOff>57150</xdr:rowOff>
        </xdr:from>
        <xdr:to>
          <xdr:col>19</xdr:col>
          <xdr:colOff>323850</xdr:colOff>
          <xdr:row>25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32</xdr:row>
          <xdr:rowOff>257175</xdr:rowOff>
        </xdr:from>
        <xdr:to>
          <xdr:col>2</xdr:col>
          <xdr:colOff>447675</xdr:colOff>
          <xdr:row>34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32</xdr:row>
          <xdr:rowOff>247650</xdr:rowOff>
        </xdr:from>
        <xdr:to>
          <xdr:col>19</xdr:col>
          <xdr:colOff>323850</xdr:colOff>
          <xdr:row>34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34</xdr:row>
          <xdr:rowOff>19050</xdr:rowOff>
        </xdr:from>
        <xdr:to>
          <xdr:col>19</xdr:col>
          <xdr:colOff>323850</xdr:colOff>
          <xdr:row>35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0</xdr:rowOff>
        </xdr:from>
        <xdr:to>
          <xdr:col>19</xdr:col>
          <xdr:colOff>323850</xdr:colOff>
          <xdr:row>36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257175</xdr:rowOff>
        </xdr:from>
        <xdr:to>
          <xdr:col>19</xdr:col>
          <xdr:colOff>323850</xdr:colOff>
          <xdr:row>37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247650</xdr:rowOff>
        </xdr:from>
        <xdr:to>
          <xdr:col>19</xdr:col>
          <xdr:colOff>323850</xdr:colOff>
          <xdr:row>38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9525</xdr:rowOff>
        </xdr:from>
        <xdr:to>
          <xdr:col>19</xdr:col>
          <xdr:colOff>323850</xdr:colOff>
          <xdr:row>39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238125</xdr:rowOff>
        </xdr:from>
        <xdr:to>
          <xdr:col>19</xdr:col>
          <xdr:colOff>323850</xdr:colOff>
          <xdr:row>40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45</xdr:row>
          <xdr:rowOff>247650</xdr:rowOff>
        </xdr:from>
        <xdr:to>
          <xdr:col>2</xdr:col>
          <xdr:colOff>447675</xdr:colOff>
          <xdr:row>47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45</xdr:row>
          <xdr:rowOff>257175</xdr:rowOff>
        </xdr:from>
        <xdr:to>
          <xdr:col>19</xdr:col>
          <xdr:colOff>323850</xdr:colOff>
          <xdr:row>47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47</xdr:row>
          <xdr:rowOff>9525</xdr:rowOff>
        </xdr:from>
        <xdr:to>
          <xdr:col>19</xdr:col>
          <xdr:colOff>323850</xdr:colOff>
          <xdr:row>48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48</xdr:row>
          <xdr:rowOff>0</xdr:rowOff>
        </xdr:from>
        <xdr:to>
          <xdr:col>19</xdr:col>
          <xdr:colOff>323850</xdr:colOff>
          <xdr:row>49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33</xdr:row>
          <xdr:rowOff>247650</xdr:rowOff>
        </xdr:from>
        <xdr:to>
          <xdr:col>2</xdr:col>
          <xdr:colOff>447675</xdr:colOff>
          <xdr:row>35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34</xdr:row>
          <xdr:rowOff>247650</xdr:rowOff>
        </xdr:from>
        <xdr:to>
          <xdr:col>2</xdr:col>
          <xdr:colOff>447675</xdr:colOff>
          <xdr:row>35</xdr:row>
          <xdr:rowOff>257175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35</xdr:row>
          <xdr:rowOff>257175</xdr:rowOff>
        </xdr:from>
        <xdr:to>
          <xdr:col>2</xdr:col>
          <xdr:colOff>447675</xdr:colOff>
          <xdr:row>37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0</xdr:rowOff>
        </xdr:from>
        <xdr:to>
          <xdr:col>19</xdr:col>
          <xdr:colOff>323850</xdr:colOff>
          <xdr:row>27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247650</xdr:rowOff>
        </xdr:from>
        <xdr:to>
          <xdr:col>19</xdr:col>
          <xdr:colOff>323850</xdr:colOff>
          <xdr:row>28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28</xdr:row>
          <xdr:rowOff>66675</xdr:rowOff>
        </xdr:from>
        <xdr:to>
          <xdr:col>19</xdr:col>
          <xdr:colOff>323850</xdr:colOff>
          <xdr:row>28</xdr:row>
          <xdr:rowOff>333375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39</xdr:row>
          <xdr:rowOff>247650</xdr:rowOff>
        </xdr:from>
        <xdr:to>
          <xdr:col>19</xdr:col>
          <xdr:colOff>133350</xdr:colOff>
          <xdr:row>40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67"/>
  <sheetViews>
    <sheetView showGridLines="0" tabSelected="1" showWhiteSpace="0" zoomScaleNormal="100" zoomScaleSheetLayoutView="96" workbookViewId="0">
      <selection activeCell="AI4" sqref="AI4:AJ4"/>
    </sheetView>
  </sheetViews>
  <sheetFormatPr defaultColWidth="9.140625" defaultRowHeight="14.25" x14ac:dyDescent="0.2"/>
  <cols>
    <col min="1" max="1" width="1.7109375" style="13" customWidth="1"/>
    <col min="2" max="2" width="2.7109375" style="1" customWidth="1"/>
    <col min="3" max="3" width="7.5703125" style="2" customWidth="1"/>
    <col min="4" max="4" width="4.42578125" style="1" customWidth="1"/>
    <col min="5" max="5" width="4.5703125" style="2" customWidth="1"/>
    <col min="6" max="6" width="3" style="2" customWidth="1"/>
    <col min="7" max="7" width="2.5703125" style="2" customWidth="1"/>
    <col min="8" max="8" width="7.7109375" style="2" customWidth="1"/>
    <col min="9" max="9" width="2.7109375" style="2" customWidth="1"/>
    <col min="10" max="10" width="8.7109375" style="2" customWidth="1"/>
    <col min="11" max="11" width="1.7109375" style="2" customWidth="1"/>
    <col min="12" max="12" width="8.7109375" style="2" customWidth="1"/>
    <col min="13" max="13" width="1.7109375" style="2" customWidth="1"/>
    <col min="14" max="14" width="9.7109375" style="2" customWidth="1"/>
    <col min="15" max="15" width="1.7109375" style="2" customWidth="1"/>
    <col min="16" max="16" width="8.7109375" style="2" customWidth="1"/>
    <col min="17" max="17" width="1.7109375" style="2" customWidth="1"/>
    <col min="18" max="18" width="8.7109375" style="2" customWidth="1"/>
    <col min="19" max="19" width="1.7109375" style="2" customWidth="1"/>
    <col min="20" max="20" width="8" style="2" customWidth="1"/>
    <col min="21" max="21" width="1.7109375" style="2" customWidth="1"/>
    <col min="22" max="22" width="8.7109375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8.7109375" style="2" customWidth="1"/>
    <col min="29" max="29" width="1.7109375" style="2" customWidth="1"/>
    <col min="30" max="30" width="8.7109375" style="2" customWidth="1"/>
    <col min="31" max="31" width="1.7109375" style="2" customWidth="1"/>
    <col min="32" max="32" width="8.7109375" style="2" customWidth="1"/>
    <col min="33" max="33" width="10.7109375" style="1" customWidth="1"/>
    <col min="34" max="34" width="13.140625" style="1" customWidth="1"/>
    <col min="35" max="35" width="3.5703125" style="1" customWidth="1"/>
    <col min="36" max="36" width="11.28515625" style="1" customWidth="1"/>
    <col min="37" max="37" width="2.5703125" style="1" hidden="1" customWidth="1"/>
    <col min="38" max="16384" width="9.140625" style="13"/>
  </cols>
  <sheetData>
    <row r="1" spans="1:37" ht="4.5" customHeight="1" thickBot="1" x14ac:dyDescent="0.25">
      <c r="A1" s="254"/>
      <c r="B1" s="255"/>
      <c r="C1" s="256"/>
      <c r="D1" s="255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5"/>
      <c r="AH1" s="255"/>
      <c r="AI1" s="255"/>
      <c r="AJ1" s="257"/>
    </row>
    <row r="2" spans="1:37" s="64" customFormat="1" ht="28.9" customHeight="1" x14ac:dyDescent="0.25">
      <c r="A2" s="258"/>
      <c r="B2" s="259"/>
      <c r="C2" s="260"/>
      <c r="D2" s="259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48"/>
      <c r="AH2" s="48"/>
      <c r="AI2" s="48"/>
      <c r="AJ2" s="262" t="s">
        <v>68</v>
      </c>
      <c r="AK2" s="68"/>
    </row>
    <row r="3" spans="1:37" s="67" customFormat="1" ht="28.9" customHeight="1" x14ac:dyDescent="0.25">
      <c r="A3" s="263"/>
      <c r="B3" s="48"/>
      <c r="C3" s="261"/>
      <c r="D3" s="48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4"/>
      <c r="AE3" s="261"/>
      <c r="AF3" s="261"/>
      <c r="AG3" s="48"/>
      <c r="AH3" s="48"/>
      <c r="AI3" s="48"/>
      <c r="AJ3" s="265" t="s">
        <v>67</v>
      </c>
      <c r="AK3" s="66"/>
    </row>
    <row r="4" spans="1:37" s="67" customFormat="1" ht="28.9" customHeight="1" x14ac:dyDescent="0.25">
      <c r="A4" s="263"/>
      <c r="B4" s="48"/>
      <c r="C4" s="261"/>
      <c r="D4" s="48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6" t="s">
        <v>26</v>
      </c>
      <c r="AE4" s="48"/>
      <c r="AF4" s="280" t="s">
        <v>76</v>
      </c>
      <c r="AG4" s="280"/>
      <c r="AH4" s="266" t="s">
        <v>2</v>
      </c>
      <c r="AI4" s="281">
        <v>42307</v>
      </c>
      <c r="AJ4" s="282"/>
      <c r="AK4" s="66"/>
    </row>
    <row r="5" spans="1:37" s="14" customFormat="1" ht="25.15" customHeight="1" x14ac:dyDescent="0.2">
      <c r="A5" s="263"/>
      <c r="B5" s="267" t="s">
        <v>0</v>
      </c>
      <c r="C5" s="261"/>
      <c r="D5" s="48"/>
      <c r="E5" s="48"/>
      <c r="F5" s="48"/>
      <c r="G5" s="48"/>
      <c r="H5" s="48"/>
      <c r="I5" s="268"/>
      <c r="J5" s="268">
        <v>42212</v>
      </c>
      <c r="K5" s="268"/>
      <c r="L5" s="268">
        <f>J5+7</f>
        <v>42219</v>
      </c>
      <c r="M5" s="268"/>
      <c r="N5" s="268">
        <f>L5+7</f>
        <v>42226</v>
      </c>
      <c r="O5" s="268"/>
      <c r="P5" s="268">
        <f>N5+7</f>
        <v>42233</v>
      </c>
      <c r="Q5" s="268"/>
      <c r="R5" s="268">
        <f>P5+7</f>
        <v>42240</v>
      </c>
      <c r="S5" s="268"/>
      <c r="T5" s="268">
        <f>R5+7</f>
        <v>42247</v>
      </c>
      <c r="U5" s="268"/>
      <c r="V5" s="268">
        <f>T5+7</f>
        <v>42254</v>
      </c>
      <c r="W5" s="268"/>
      <c r="X5" s="268">
        <f>V5+7</f>
        <v>42261</v>
      </c>
      <c r="Y5" s="268"/>
      <c r="Z5" s="268">
        <f>X5+7</f>
        <v>42268</v>
      </c>
      <c r="AA5" s="268"/>
      <c r="AB5" s="268">
        <f>Z5+7</f>
        <v>42275</v>
      </c>
      <c r="AC5" s="268"/>
      <c r="AD5" s="268">
        <f>AB5+7</f>
        <v>42282</v>
      </c>
      <c r="AE5" s="268"/>
      <c r="AF5" s="268">
        <f>AD5+7</f>
        <v>42289</v>
      </c>
      <c r="AG5" s="48"/>
      <c r="AH5" s="269"/>
      <c r="AI5" s="269"/>
      <c r="AJ5" s="270"/>
      <c r="AK5" s="7"/>
    </row>
    <row r="6" spans="1:37" s="67" customFormat="1" ht="27.6" customHeight="1" x14ac:dyDescent="0.25">
      <c r="A6" s="263"/>
      <c r="B6" s="271" t="s">
        <v>20</v>
      </c>
      <c r="C6" s="272"/>
      <c r="D6" s="48"/>
      <c r="E6" s="48"/>
      <c r="F6" s="48"/>
      <c r="G6" s="48"/>
      <c r="H6" s="48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48"/>
      <c r="AG6" s="273"/>
      <c r="AH6" s="48"/>
      <c r="AI6" s="274" t="str">
        <f>CONCATENATE("Score over ",Controls!B2," weeks")</f>
        <v>Score over 12 weeks</v>
      </c>
      <c r="AJ6" s="275">
        <f>Controls!AA2/Controls!B2</f>
        <v>1</v>
      </c>
      <c r="AK6" s="66"/>
    </row>
    <row r="7" spans="1:37" s="48" customFormat="1" ht="27.6" customHeight="1" x14ac:dyDescent="0.25">
      <c r="A7" s="263"/>
      <c r="B7" s="271" t="s">
        <v>38</v>
      </c>
      <c r="C7" s="272"/>
      <c r="I7" s="273"/>
      <c r="J7" s="261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G7" s="273"/>
      <c r="AI7" s="274" t="str">
        <f>CONCATENATE("Score over ",Controls!B5," weeks")</f>
        <v>Score over 12 weeks</v>
      </c>
      <c r="AJ7" s="275">
        <f>Controls!AA3/Controls!B3</f>
        <v>0.66666666666666663</v>
      </c>
      <c r="AK7" s="49"/>
    </row>
    <row r="8" spans="1:37" s="48" customFormat="1" ht="27.6" customHeight="1" x14ac:dyDescent="0.25">
      <c r="A8" s="263"/>
      <c r="B8" s="271" t="s">
        <v>21</v>
      </c>
      <c r="C8" s="272"/>
      <c r="I8" s="276"/>
      <c r="J8" s="273"/>
      <c r="K8" s="261"/>
      <c r="L8" s="273"/>
      <c r="M8" s="261"/>
      <c r="N8" s="273"/>
      <c r="O8" s="261"/>
      <c r="P8" s="273"/>
      <c r="Q8" s="261"/>
      <c r="R8" s="273"/>
      <c r="S8" s="261"/>
      <c r="T8" s="273"/>
      <c r="U8" s="261"/>
      <c r="V8" s="273"/>
      <c r="W8" s="261"/>
      <c r="X8" s="273"/>
      <c r="Y8" s="261"/>
      <c r="Z8" s="273"/>
      <c r="AA8" s="261"/>
      <c r="AB8" s="273"/>
      <c r="AC8" s="261"/>
      <c r="AD8" s="273"/>
      <c r="AE8" s="261"/>
      <c r="AG8" s="261"/>
      <c r="AI8" s="274" t="str">
        <f>CONCATENATE("Score over ",Controls!B4," weeks")</f>
        <v>Score over 12 weeks</v>
      </c>
      <c r="AJ8" s="275">
        <f>Controls!AA4/Controls!B4</f>
        <v>1</v>
      </c>
      <c r="AK8" s="49"/>
    </row>
    <row r="9" spans="1:37" s="48" customFormat="1" ht="27.6" customHeight="1" x14ac:dyDescent="0.25">
      <c r="A9" s="263"/>
      <c r="B9" s="277" t="s">
        <v>59</v>
      </c>
      <c r="C9" s="272"/>
      <c r="I9" s="276"/>
      <c r="J9" s="273"/>
      <c r="K9" s="261"/>
      <c r="L9" s="273"/>
      <c r="M9" s="261"/>
      <c r="N9" s="273"/>
      <c r="O9" s="261"/>
      <c r="P9" s="273"/>
      <c r="Q9" s="261"/>
      <c r="R9" s="273"/>
      <c r="S9" s="261"/>
      <c r="T9" s="273"/>
      <c r="U9" s="261"/>
      <c r="V9" s="273"/>
      <c r="W9" s="261"/>
      <c r="X9" s="273"/>
      <c r="Y9" s="261"/>
      <c r="Z9" s="273"/>
      <c r="AA9" s="261"/>
      <c r="AB9" s="273"/>
      <c r="AC9" s="261"/>
      <c r="AD9" s="273"/>
      <c r="AE9" s="261"/>
      <c r="AG9" s="261"/>
      <c r="AI9" s="274" t="str">
        <f>CONCATENATE("Score over ",Controls!B5," weeks")</f>
        <v>Score over 12 weeks</v>
      </c>
      <c r="AJ9" s="275">
        <f>Controls!AA5/Controls!B5</f>
        <v>0.75</v>
      </c>
      <c r="AK9" s="49"/>
    </row>
    <row r="10" spans="1:37" s="48" customFormat="1" ht="27.6" customHeight="1" x14ac:dyDescent="0.25">
      <c r="A10" s="263"/>
      <c r="B10" s="271" t="s">
        <v>3</v>
      </c>
      <c r="C10" s="272"/>
      <c r="I10" s="276"/>
      <c r="J10" s="273"/>
      <c r="K10" s="261"/>
      <c r="L10" s="273"/>
      <c r="M10" s="261"/>
      <c r="N10" s="273"/>
      <c r="O10" s="261"/>
      <c r="P10" s="273"/>
      <c r="Q10" s="261"/>
      <c r="R10" s="273"/>
      <c r="S10" s="261"/>
      <c r="T10" s="273"/>
      <c r="U10" s="261"/>
      <c r="V10" s="273"/>
      <c r="W10" s="261"/>
      <c r="X10" s="273"/>
      <c r="Y10" s="261"/>
      <c r="Z10" s="273"/>
      <c r="AA10" s="261"/>
      <c r="AB10" s="273"/>
      <c r="AC10" s="261"/>
      <c r="AD10" s="273"/>
      <c r="AE10" s="261"/>
      <c r="AG10" s="261"/>
      <c r="AI10" s="274" t="str">
        <f>CONCATENATE("Score over ",Controls!B6," weeks")</f>
        <v>Score over 12 weeks</v>
      </c>
      <c r="AJ10" s="275">
        <f>Controls!AA6/Controls!B6</f>
        <v>0.25</v>
      </c>
      <c r="AK10" s="49"/>
    </row>
    <row r="11" spans="1:37" s="48" customFormat="1" ht="27.6" customHeight="1" x14ac:dyDescent="0.25">
      <c r="A11" s="263"/>
      <c r="B11" s="271" t="s">
        <v>4</v>
      </c>
      <c r="C11" s="272"/>
      <c r="I11" s="261"/>
      <c r="J11" s="273"/>
      <c r="K11" s="261"/>
      <c r="L11" s="273"/>
      <c r="M11" s="261"/>
      <c r="N11" s="273"/>
      <c r="P11" s="273"/>
      <c r="Q11" s="261"/>
      <c r="R11" s="273"/>
      <c r="T11" s="273"/>
      <c r="U11" s="261"/>
      <c r="V11" s="273"/>
      <c r="X11" s="273"/>
      <c r="Y11" s="261"/>
      <c r="Z11" s="273"/>
      <c r="AA11" s="261"/>
      <c r="AB11" s="273"/>
      <c r="AC11" s="261"/>
      <c r="AD11" s="273"/>
      <c r="AE11" s="261"/>
      <c r="AG11" s="261"/>
      <c r="AI11" s="278" t="str">
        <f>CONCATENATE("Score out of ",Controls!B7)</f>
        <v>Score out of 6</v>
      </c>
      <c r="AJ11" s="279">
        <f>IF(Controls!AA7&lt;6,Controls!AA7/Controls!B7,1)</f>
        <v>0.83333333333333337</v>
      </c>
      <c r="AK11" s="49"/>
    </row>
    <row r="12" spans="1:37" s="3" customFormat="1" ht="33.75" x14ac:dyDescent="0.2">
      <c r="A12" s="146"/>
      <c r="B12" s="147" t="s">
        <v>31</v>
      </c>
      <c r="C12" s="108"/>
      <c r="D12" s="148"/>
      <c r="E12" s="148"/>
      <c r="F12" s="148"/>
      <c r="G12" s="148"/>
      <c r="H12" s="148"/>
      <c r="I12" s="109"/>
      <c r="J12" s="110"/>
      <c r="K12" s="111"/>
      <c r="L12" s="110"/>
      <c r="M12" s="111"/>
      <c r="N12" s="110"/>
      <c r="O12" s="111"/>
      <c r="P12" s="110"/>
      <c r="Q12" s="111"/>
      <c r="R12" s="110"/>
      <c r="S12" s="111"/>
      <c r="T12" s="110"/>
      <c r="U12" s="111"/>
      <c r="V12" s="110"/>
      <c r="W12" s="111"/>
      <c r="X12" s="110"/>
      <c r="Y12" s="111"/>
      <c r="Z12" s="110"/>
      <c r="AA12" s="111"/>
      <c r="AB12" s="110"/>
      <c r="AC12" s="111"/>
      <c r="AD12" s="110"/>
      <c r="AE12" s="111"/>
      <c r="AF12" s="148"/>
      <c r="AG12" s="111"/>
      <c r="AH12" s="148"/>
      <c r="AI12" s="149"/>
      <c r="AJ12" s="150"/>
      <c r="AK12" s="6"/>
    </row>
    <row r="13" spans="1:37" s="3" customFormat="1" ht="30" customHeight="1" x14ac:dyDescent="0.2">
      <c r="A13" s="151"/>
      <c r="B13" s="112"/>
      <c r="C13" s="113"/>
      <c r="D13" s="152"/>
      <c r="E13" s="152"/>
      <c r="F13" s="152"/>
      <c r="G13" s="152"/>
      <c r="H13" s="152"/>
      <c r="I13" s="114"/>
      <c r="J13" s="153">
        <f>J5</f>
        <v>42212</v>
      </c>
      <c r="K13" s="153">
        <f t="shared" ref="K13:AF13" si="0">K5</f>
        <v>0</v>
      </c>
      <c r="L13" s="153">
        <f t="shared" si="0"/>
        <v>42219</v>
      </c>
      <c r="M13" s="153">
        <f t="shared" si="0"/>
        <v>0</v>
      </c>
      <c r="N13" s="153">
        <f t="shared" si="0"/>
        <v>42226</v>
      </c>
      <c r="O13" s="153">
        <f t="shared" si="0"/>
        <v>0</v>
      </c>
      <c r="P13" s="153">
        <f t="shared" si="0"/>
        <v>42233</v>
      </c>
      <c r="Q13" s="153">
        <f t="shared" si="0"/>
        <v>0</v>
      </c>
      <c r="R13" s="153">
        <f>R5</f>
        <v>42240</v>
      </c>
      <c r="S13" s="153">
        <f t="shared" si="0"/>
        <v>0</v>
      </c>
      <c r="T13" s="153">
        <f t="shared" si="0"/>
        <v>42247</v>
      </c>
      <c r="U13" s="153">
        <f t="shared" si="0"/>
        <v>0</v>
      </c>
      <c r="V13" s="153">
        <f t="shared" si="0"/>
        <v>42254</v>
      </c>
      <c r="W13" s="153">
        <f t="shared" si="0"/>
        <v>0</v>
      </c>
      <c r="X13" s="153">
        <f t="shared" si="0"/>
        <v>42261</v>
      </c>
      <c r="Y13" s="153">
        <f t="shared" si="0"/>
        <v>0</v>
      </c>
      <c r="Z13" s="153">
        <f t="shared" si="0"/>
        <v>42268</v>
      </c>
      <c r="AA13" s="153">
        <f t="shared" si="0"/>
        <v>0</v>
      </c>
      <c r="AB13" s="153">
        <f t="shared" si="0"/>
        <v>42275</v>
      </c>
      <c r="AC13" s="153">
        <f t="shared" si="0"/>
        <v>0</v>
      </c>
      <c r="AD13" s="153">
        <f t="shared" si="0"/>
        <v>42282</v>
      </c>
      <c r="AE13" s="153">
        <f t="shared" si="0"/>
        <v>0</v>
      </c>
      <c r="AF13" s="153">
        <f t="shared" si="0"/>
        <v>42289</v>
      </c>
      <c r="AG13" s="115"/>
      <c r="AH13" s="152"/>
      <c r="AI13" s="154"/>
      <c r="AJ13" s="155"/>
      <c r="AK13" s="6"/>
    </row>
    <row r="14" spans="1:37" s="225" customFormat="1" ht="36.75" customHeight="1" x14ac:dyDescent="0.25">
      <c r="A14" s="221"/>
      <c r="B14" s="283" t="s">
        <v>39</v>
      </c>
      <c r="C14" s="283"/>
      <c r="D14" s="283"/>
      <c r="E14" s="283"/>
      <c r="F14" s="283"/>
      <c r="G14" s="283"/>
      <c r="H14" s="283"/>
      <c r="I14" s="283"/>
      <c r="J14" s="222"/>
      <c r="K14" s="188"/>
      <c r="L14" s="222"/>
      <c r="M14" s="188"/>
      <c r="N14" s="222"/>
      <c r="O14" s="188"/>
      <c r="P14" s="222"/>
      <c r="Q14" s="188"/>
      <c r="R14" s="222"/>
      <c r="S14" s="188"/>
      <c r="T14" s="222"/>
      <c r="U14" s="188"/>
      <c r="V14" s="222"/>
      <c r="W14" s="188"/>
      <c r="X14" s="222"/>
      <c r="Y14" s="188"/>
      <c r="Z14" s="222"/>
      <c r="AA14" s="188"/>
      <c r="AB14" s="222"/>
      <c r="AC14" s="188"/>
      <c r="AD14" s="222"/>
      <c r="AE14" s="188"/>
      <c r="AF14" s="223"/>
      <c r="AG14" s="188"/>
      <c r="AH14" s="223"/>
      <c r="AI14" s="154" t="s">
        <v>34</v>
      </c>
      <c r="AJ14" s="232">
        <f>Controls!E13</f>
        <v>20</v>
      </c>
      <c r="AK14" s="224"/>
    </row>
    <row r="15" spans="1:37" s="225" customFormat="1" ht="36.75" customHeight="1" x14ac:dyDescent="0.25">
      <c r="A15" s="221"/>
      <c r="B15" s="283" t="s">
        <v>40</v>
      </c>
      <c r="C15" s="283"/>
      <c r="D15" s="283"/>
      <c r="E15" s="283"/>
      <c r="F15" s="283"/>
      <c r="G15" s="283"/>
      <c r="H15" s="283"/>
      <c r="I15" s="283"/>
      <c r="J15" s="222"/>
      <c r="K15" s="188"/>
      <c r="L15" s="222"/>
      <c r="M15" s="188"/>
      <c r="N15" s="222"/>
      <c r="O15" s="188"/>
      <c r="P15" s="222"/>
      <c r="Q15" s="188"/>
      <c r="R15" s="222"/>
      <c r="S15" s="188"/>
      <c r="T15" s="222"/>
      <c r="U15" s="188"/>
      <c r="V15" s="222"/>
      <c r="W15" s="188"/>
      <c r="X15" s="222"/>
      <c r="Y15" s="188"/>
      <c r="Z15" s="222"/>
      <c r="AA15" s="188"/>
      <c r="AB15" s="222"/>
      <c r="AC15" s="188"/>
      <c r="AD15" s="222"/>
      <c r="AE15" s="188"/>
      <c r="AF15" s="223"/>
      <c r="AG15" s="188"/>
      <c r="AH15" s="223"/>
      <c r="AI15" s="154" t="s">
        <v>34</v>
      </c>
      <c r="AJ15" s="232">
        <f>Controls!E14</f>
        <v>20</v>
      </c>
      <c r="AK15" s="224"/>
    </row>
    <row r="16" spans="1:37" s="225" customFormat="1" ht="36.75" customHeight="1" x14ac:dyDescent="0.25">
      <c r="A16" s="221"/>
      <c r="B16" s="223" t="s">
        <v>27</v>
      </c>
      <c r="C16" s="188"/>
      <c r="D16" s="223"/>
      <c r="E16" s="223"/>
      <c r="F16" s="223"/>
      <c r="G16" s="223"/>
      <c r="H16" s="223"/>
      <c r="I16" s="226"/>
      <c r="J16" s="222"/>
      <c r="K16" s="188"/>
      <c r="L16" s="222"/>
      <c r="M16" s="188"/>
      <c r="N16" s="222"/>
      <c r="O16" s="188"/>
      <c r="P16" s="222"/>
      <c r="Q16" s="188"/>
      <c r="R16" s="222"/>
      <c r="S16" s="188"/>
      <c r="T16" s="222"/>
      <c r="U16" s="188"/>
      <c r="V16" s="222"/>
      <c r="W16" s="188"/>
      <c r="X16" s="222"/>
      <c r="Y16" s="188"/>
      <c r="Z16" s="222"/>
      <c r="AA16" s="188"/>
      <c r="AB16" s="222"/>
      <c r="AC16" s="188"/>
      <c r="AD16" s="222"/>
      <c r="AE16" s="188"/>
      <c r="AF16" s="223"/>
      <c r="AG16" s="188"/>
      <c r="AH16" s="223"/>
      <c r="AI16" s="154" t="s">
        <v>34</v>
      </c>
      <c r="AJ16" s="232">
        <f>Controls!E15</f>
        <v>0</v>
      </c>
      <c r="AK16" s="224"/>
    </row>
    <row r="17" spans="1:37" s="225" customFormat="1" ht="36.75" customHeight="1" x14ac:dyDescent="0.25">
      <c r="A17" s="221"/>
      <c r="B17" s="223" t="s">
        <v>27</v>
      </c>
      <c r="C17" s="188"/>
      <c r="D17" s="223"/>
      <c r="E17" s="223"/>
      <c r="F17" s="223"/>
      <c r="G17" s="223"/>
      <c r="H17" s="223"/>
      <c r="I17" s="226"/>
      <c r="J17" s="222"/>
      <c r="K17" s="188"/>
      <c r="L17" s="222"/>
      <c r="M17" s="188"/>
      <c r="N17" s="222"/>
      <c r="O17" s="188"/>
      <c r="P17" s="222"/>
      <c r="Q17" s="188"/>
      <c r="R17" s="222"/>
      <c r="S17" s="188"/>
      <c r="T17" s="222"/>
      <c r="U17" s="188"/>
      <c r="V17" s="222"/>
      <c r="W17" s="188"/>
      <c r="X17" s="222"/>
      <c r="Y17" s="188"/>
      <c r="Z17" s="222"/>
      <c r="AA17" s="188"/>
      <c r="AB17" s="222"/>
      <c r="AC17" s="188"/>
      <c r="AD17" s="222"/>
      <c r="AE17" s="188"/>
      <c r="AF17" s="223"/>
      <c r="AG17" s="188"/>
      <c r="AH17" s="223"/>
      <c r="AI17" s="154" t="s">
        <v>34</v>
      </c>
      <c r="AJ17" s="232">
        <f>Controls!E16</f>
        <v>0</v>
      </c>
      <c r="AK17" s="224"/>
    </row>
    <row r="18" spans="1:37" s="225" customFormat="1" ht="36.75" customHeight="1" x14ac:dyDescent="0.25">
      <c r="A18" s="221"/>
      <c r="B18" s="223" t="s">
        <v>28</v>
      </c>
      <c r="C18" s="188"/>
      <c r="D18" s="223"/>
      <c r="E18" s="223"/>
      <c r="F18" s="223"/>
      <c r="G18" s="223"/>
      <c r="H18" s="223"/>
      <c r="I18" s="226"/>
      <c r="J18" s="222"/>
      <c r="K18" s="188"/>
      <c r="L18" s="222"/>
      <c r="M18" s="188"/>
      <c r="N18" s="222"/>
      <c r="O18" s="188"/>
      <c r="P18" s="222"/>
      <c r="Q18" s="188"/>
      <c r="R18" s="222"/>
      <c r="S18" s="188"/>
      <c r="T18" s="222"/>
      <c r="U18" s="188"/>
      <c r="V18" s="222"/>
      <c r="W18" s="188"/>
      <c r="X18" s="222"/>
      <c r="Y18" s="188"/>
      <c r="Z18" s="222"/>
      <c r="AA18" s="188"/>
      <c r="AB18" s="222"/>
      <c r="AC18" s="188"/>
      <c r="AD18" s="222"/>
      <c r="AE18" s="188"/>
      <c r="AF18" s="223"/>
      <c r="AG18" s="188"/>
      <c r="AH18" s="223"/>
      <c r="AI18" s="154" t="s">
        <v>34</v>
      </c>
      <c r="AJ18" s="232">
        <f>Controls!E17</f>
        <v>0</v>
      </c>
      <c r="AK18" s="224"/>
    </row>
    <row r="19" spans="1:37" s="225" customFormat="1" ht="36.75" customHeight="1" x14ac:dyDescent="0.25">
      <c r="A19" s="221"/>
      <c r="B19" s="188"/>
      <c r="C19" s="188"/>
      <c r="D19" s="223"/>
      <c r="E19" s="223"/>
      <c r="F19" s="223"/>
      <c r="G19" s="223"/>
      <c r="H19" s="223"/>
      <c r="I19" s="226"/>
      <c r="J19" s="222"/>
      <c r="K19" s="188"/>
      <c r="L19" s="222"/>
      <c r="M19" s="188"/>
      <c r="N19" s="222"/>
      <c r="O19" s="188"/>
      <c r="P19" s="222"/>
      <c r="Q19" s="188"/>
      <c r="R19" s="222"/>
      <c r="S19" s="188"/>
      <c r="T19" s="222"/>
      <c r="U19" s="188"/>
      <c r="V19" s="222"/>
      <c r="W19" s="188"/>
      <c r="X19" s="222"/>
      <c r="Y19" s="188"/>
      <c r="Z19" s="222"/>
      <c r="AA19" s="188"/>
      <c r="AB19" s="222"/>
      <c r="AC19" s="188"/>
      <c r="AD19" s="222"/>
      <c r="AE19" s="188"/>
      <c r="AF19" s="223"/>
      <c r="AG19" s="188"/>
      <c r="AH19" s="223"/>
      <c r="AI19" s="231" t="s">
        <v>35</v>
      </c>
      <c r="AJ19" s="233">
        <f>SUM(AJ14:AJ18)</f>
        <v>40</v>
      </c>
      <c r="AK19" s="224"/>
    </row>
    <row r="20" spans="1:37" s="3" customFormat="1" ht="14.45" customHeight="1" x14ac:dyDescent="0.2">
      <c r="A20" s="151"/>
      <c r="B20" s="112"/>
      <c r="C20" s="113"/>
      <c r="D20" s="152"/>
      <c r="E20" s="152"/>
      <c r="F20" s="152"/>
      <c r="G20" s="152"/>
      <c r="H20" s="152"/>
      <c r="I20" s="114"/>
      <c r="J20" s="116"/>
      <c r="K20" s="115"/>
      <c r="L20" s="116"/>
      <c r="M20" s="115"/>
      <c r="N20" s="116"/>
      <c r="O20" s="115"/>
      <c r="P20" s="116"/>
      <c r="Q20" s="115"/>
      <c r="R20" s="116"/>
      <c r="S20" s="115"/>
      <c r="T20" s="116"/>
      <c r="U20" s="115"/>
      <c r="V20" s="116"/>
      <c r="W20" s="115"/>
      <c r="X20" s="116"/>
      <c r="Y20" s="115"/>
      <c r="Z20" s="116"/>
      <c r="AA20" s="115"/>
      <c r="AB20" s="116"/>
      <c r="AC20" s="115"/>
      <c r="AD20" s="116"/>
      <c r="AE20" s="115"/>
      <c r="AF20" s="152"/>
      <c r="AG20" s="115"/>
      <c r="AH20" s="152"/>
      <c r="AI20" s="154"/>
      <c r="AJ20" s="155"/>
      <c r="AK20" s="6"/>
    </row>
    <row r="21" spans="1:37" ht="33.75" x14ac:dyDescent="0.2">
      <c r="A21" s="156"/>
      <c r="B21" s="157" t="s">
        <v>17</v>
      </c>
      <c r="C21" s="158"/>
      <c r="D21" s="159"/>
      <c r="E21" s="160"/>
      <c r="F21" s="160"/>
      <c r="G21" s="160"/>
      <c r="H21" s="160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61"/>
      <c r="AE21" s="162"/>
      <c r="AF21" s="162"/>
      <c r="AG21" s="163"/>
      <c r="AH21" s="159"/>
      <c r="AI21" s="159"/>
      <c r="AJ21" s="164"/>
      <c r="AK21" s="37"/>
    </row>
    <row r="22" spans="1:37" ht="26.25" x14ac:dyDescent="0.2">
      <c r="A22" s="132"/>
      <c r="B22" s="165" t="s">
        <v>22</v>
      </c>
      <c r="C22" s="141"/>
      <c r="D22" s="166"/>
      <c r="E22" s="167"/>
      <c r="F22" s="167"/>
      <c r="G22" s="167"/>
      <c r="H22" s="167"/>
      <c r="I22" s="168"/>
      <c r="J22" s="168"/>
      <c r="K22" s="168"/>
      <c r="L22" s="168"/>
      <c r="M22" s="169"/>
      <c r="N22" s="169"/>
      <c r="O22" s="169"/>
      <c r="P22" s="168"/>
      <c r="Q22" s="168"/>
      <c r="R22" s="170"/>
      <c r="S22" s="165" t="s">
        <v>23</v>
      </c>
      <c r="T22" s="169"/>
      <c r="U22" s="171"/>
      <c r="V22" s="141"/>
      <c r="W22" s="172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  <c r="AI22" s="169"/>
      <c r="AJ22" s="173"/>
      <c r="AK22" s="38"/>
    </row>
    <row r="23" spans="1:37" s="20" customFormat="1" ht="21" customHeight="1" x14ac:dyDescent="0.25">
      <c r="A23" s="132"/>
      <c r="B23" s="169"/>
      <c r="C23" s="174" t="s">
        <v>5</v>
      </c>
      <c r="D23" s="166"/>
      <c r="E23" s="167"/>
      <c r="F23" s="167"/>
      <c r="G23" s="167"/>
      <c r="H23" s="167"/>
      <c r="I23" s="168"/>
      <c r="J23" s="168"/>
      <c r="K23" s="168"/>
      <c r="L23" s="168"/>
      <c r="M23" s="169"/>
      <c r="N23" s="169"/>
      <c r="O23" s="169"/>
      <c r="P23" s="168"/>
      <c r="Q23" s="168"/>
      <c r="R23" s="168"/>
      <c r="S23" s="168"/>
      <c r="T23" s="174" t="s">
        <v>5</v>
      </c>
      <c r="U23" s="172"/>
      <c r="V23" s="174"/>
      <c r="W23" s="172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  <c r="AI23" s="169"/>
      <c r="AJ23" s="173"/>
      <c r="AK23" s="77"/>
    </row>
    <row r="24" spans="1:37" s="20" customFormat="1" ht="21" customHeight="1" x14ac:dyDescent="0.25">
      <c r="A24" s="132"/>
      <c r="B24" s="122"/>
      <c r="C24" s="175">
        <f>Controls!B23</f>
        <v>5</v>
      </c>
      <c r="D24" s="219" t="s">
        <v>53</v>
      </c>
      <c r="E24" s="177"/>
      <c r="F24" s="177"/>
      <c r="G24" s="177"/>
      <c r="H24" s="177"/>
      <c r="I24" s="177"/>
      <c r="J24" s="177"/>
      <c r="K24" s="177"/>
      <c r="L24" s="177"/>
      <c r="M24" s="178"/>
      <c r="N24" s="178"/>
      <c r="O24" s="178"/>
      <c r="P24" s="179"/>
      <c r="Q24" s="179"/>
      <c r="R24" s="179"/>
      <c r="S24" s="179"/>
      <c r="T24" s="175">
        <f>Controls!B32</f>
        <v>20</v>
      </c>
      <c r="U24" s="220" t="s">
        <v>42</v>
      </c>
      <c r="V24" s="22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1"/>
      <c r="AK24" s="45"/>
    </row>
    <row r="25" spans="1:37" s="18" customFormat="1" ht="21" customHeight="1" x14ac:dyDescent="0.15">
      <c r="A25" s="132"/>
      <c r="B25" s="122"/>
      <c r="C25" s="175">
        <f>Controls!B24</f>
        <v>10</v>
      </c>
      <c r="D25" s="219" t="s">
        <v>41</v>
      </c>
      <c r="E25" s="177"/>
      <c r="F25" s="177"/>
      <c r="G25" s="177"/>
      <c r="H25" s="177"/>
      <c r="I25" s="177"/>
      <c r="J25" s="177"/>
      <c r="K25" s="177"/>
      <c r="L25" s="177"/>
      <c r="M25" s="178"/>
      <c r="N25" s="178"/>
      <c r="O25" s="178"/>
      <c r="P25" s="178"/>
      <c r="Q25" s="178"/>
      <c r="R25" s="178"/>
      <c r="S25" s="178"/>
      <c r="T25" s="175">
        <f>Controls!B33</f>
        <v>10</v>
      </c>
      <c r="U25" s="220" t="s">
        <v>54</v>
      </c>
      <c r="V25" s="22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1"/>
      <c r="AK25" s="44"/>
    </row>
    <row r="26" spans="1:37" s="18" customFormat="1" ht="30" customHeight="1" x14ac:dyDescent="0.15">
      <c r="A26" s="132"/>
      <c r="B26" s="122"/>
      <c r="C26" s="175">
        <f>Controls!B25</f>
        <v>10</v>
      </c>
      <c r="D26" s="219" t="s">
        <v>51</v>
      </c>
      <c r="E26" s="177"/>
      <c r="F26" s="177"/>
      <c r="G26" s="177"/>
      <c r="H26" s="177"/>
      <c r="I26" s="177"/>
      <c r="J26" s="177"/>
      <c r="K26" s="177"/>
      <c r="L26" s="177"/>
      <c r="M26" s="178"/>
      <c r="N26" s="178"/>
      <c r="O26" s="178"/>
      <c r="P26" s="178"/>
      <c r="Q26" s="178"/>
      <c r="R26" s="178"/>
      <c r="S26" s="178"/>
      <c r="T26" s="175">
        <f>Controls!B34</f>
        <v>25</v>
      </c>
      <c r="U26" s="286" t="s">
        <v>52</v>
      </c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7"/>
      <c r="AK26" s="46"/>
    </row>
    <row r="27" spans="1:37" s="18" customFormat="1" ht="21" customHeight="1" x14ac:dyDescent="0.15">
      <c r="A27" s="132"/>
      <c r="B27" s="122"/>
      <c r="C27" s="175"/>
      <c r="D27" s="251" t="s">
        <v>64</v>
      </c>
      <c r="E27" s="177"/>
      <c r="F27" s="177"/>
      <c r="G27" s="177"/>
      <c r="H27" s="177"/>
      <c r="I27" s="177"/>
      <c r="J27" s="177"/>
      <c r="K27" s="177"/>
      <c r="L27" s="177"/>
      <c r="M27" s="178"/>
      <c r="N27" s="178"/>
      <c r="O27" s="178"/>
      <c r="P27" s="178"/>
      <c r="Q27" s="178"/>
      <c r="R27" s="178"/>
      <c r="S27" s="178"/>
      <c r="T27" s="175">
        <f>Controls!B35</f>
        <v>10</v>
      </c>
      <c r="U27" s="220" t="s">
        <v>43</v>
      </c>
      <c r="V27" s="22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1"/>
      <c r="AK27" s="46"/>
    </row>
    <row r="28" spans="1:37" s="18" customFormat="1" ht="21" customHeight="1" x14ac:dyDescent="0.15">
      <c r="A28" s="132"/>
      <c r="B28" s="122"/>
      <c r="C28" s="175"/>
      <c r="D28" s="219"/>
      <c r="E28" s="177"/>
      <c r="F28" s="177"/>
      <c r="G28" s="177"/>
      <c r="H28" s="177"/>
      <c r="I28" s="177"/>
      <c r="J28" s="177"/>
      <c r="K28" s="177"/>
      <c r="L28" s="177"/>
      <c r="M28" s="178"/>
      <c r="N28" s="178"/>
      <c r="O28" s="178"/>
      <c r="P28" s="178"/>
      <c r="Q28" s="178"/>
      <c r="R28" s="178"/>
      <c r="S28" s="178"/>
      <c r="T28" s="175">
        <f>Controls!B36</f>
        <v>20</v>
      </c>
      <c r="U28" s="220" t="s">
        <v>55</v>
      </c>
      <c r="V28" s="22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1"/>
      <c r="AK28" s="46"/>
    </row>
    <row r="29" spans="1:37" s="18" customFormat="1" ht="30" customHeight="1" x14ac:dyDescent="0.15">
      <c r="A29" s="132"/>
      <c r="B29" s="122"/>
      <c r="C29" s="175"/>
      <c r="D29" s="176"/>
      <c r="E29" s="177"/>
      <c r="F29" s="177"/>
      <c r="G29" s="177"/>
      <c r="H29" s="177"/>
      <c r="I29" s="177"/>
      <c r="J29" s="177"/>
      <c r="K29" s="177"/>
      <c r="L29" s="177"/>
      <c r="M29" s="178"/>
      <c r="N29" s="178"/>
      <c r="O29" s="178"/>
      <c r="P29" s="178"/>
      <c r="Q29" s="178"/>
      <c r="R29" s="178"/>
      <c r="S29" s="178"/>
      <c r="T29" s="175">
        <f>Controls!B37</f>
        <v>10</v>
      </c>
      <c r="U29" s="286" t="s">
        <v>44</v>
      </c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7"/>
      <c r="AK29" s="46"/>
    </row>
    <row r="30" spans="1:37" s="67" customFormat="1" ht="38.450000000000003" customHeight="1" x14ac:dyDescent="0.25">
      <c r="A30" s="123"/>
      <c r="B30" s="124"/>
      <c r="C30" s="125">
        <f>Controls!E30</f>
        <v>25</v>
      </c>
      <c r="D30" s="126" t="s">
        <v>24</v>
      </c>
      <c r="E30" s="127"/>
      <c r="F30" s="127"/>
      <c r="G30" s="127"/>
      <c r="H30" s="127"/>
      <c r="I30" s="127"/>
      <c r="J30" s="127"/>
      <c r="K30" s="127"/>
      <c r="L30" s="127"/>
      <c r="M30" s="128"/>
      <c r="N30" s="128"/>
      <c r="O30" s="128"/>
      <c r="P30" s="124"/>
      <c r="Q30" s="127"/>
      <c r="R30" s="127"/>
      <c r="S30" s="127"/>
      <c r="T30" s="125">
        <f>Controls!E40</f>
        <v>75</v>
      </c>
      <c r="U30" s="129" t="s">
        <v>25</v>
      </c>
      <c r="V30" s="125"/>
      <c r="W30" s="129"/>
      <c r="X30" s="130"/>
      <c r="Y30" s="127"/>
      <c r="Z30" s="127"/>
      <c r="AA30" s="127"/>
      <c r="AB30" s="127"/>
      <c r="AC30" s="127"/>
      <c r="AD30" s="127"/>
      <c r="AE30" s="127"/>
      <c r="AF30" s="127"/>
      <c r="AG30" s="127"/>
      <c r="AH30" s="124"/>
      <c r="AI30" s="124"/>
      <c r="AJ30" s="131"/>
      <c r="AK30" s="73"/>
    </row>
    <row r="31" spans="1:37" ht="33.75" x14ac:dyDescent="0.2">
      <c r="A31" s="182"/>
      <c r="B31" s="183" t="s">
        <v>18</v>
      </c>
      <c r="C31" s="184"/>
      <c r="D31" s="185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5"/>
      <c r="AH31" s="185"/>
      <c r="AI31" s="185"/>
      <c r="AJ31" s="186"/>
      <c r="AK31" s="9"/>
    </row>
    <row r="32" spans="1:37" ht="26.25" x14ac:dyDescent="0.2">
      <c r="A32" s="182"/>
      <c r="B32" s="187" t="str">
        <f>B$22</f>
        <v>Concepts: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7" t="str">
        <f>S$22</f>
        <v>Actions:</v>
      </c>
      <c r="T32" s="188"/>
      <c r="U32" s="184"/>
      <c r="V32" s="189"/>
      <c r="W32" s="190"/>
      <c r="X32" s="184"/>
      <c r="Y32" s="184"/>
      <c r="Z32" s="184"/>
      <c r="AA32" s="184"/>
      <c r="AB32" s="184"/>
      <c r="AC32" s="184"/>
      <c r="AD32" s="184"/>
      <c r="AE32" s="184"/>
      <c r="AF32" s="184"/>
      <c r="AG32" s="185"/>
      <c r="AH32" s="185"/>
      <c r="AI32" s="185"/>
      <c r="AJ32" s="191"/>
      <c r="AK32" s="11"/>
    </row>
    <row r="33" spans="1:37" s="20" customFormat="1" ht="21" customHeight="1" x14ac:dyDescent="0.25">
      <c r="A33" s="182"/>
      <c r="B33" s="185"/>
      <c r="C33" s="192" t="s">
        <v>5</v>
      </c>
      <c r="D33" s="193"/>
      <c r="E33" s="194"/>
      <c r="F33" s="194"/>
      <c r="G33" s="194"/>
      <c r="H33" s="194"/>
      <c r="I33" s="184"/>
      <c r="J33" s="184"/>
      <c r="K33" s="184"/>
      <c r="L33" s="184"/>
      <c r="M33" s="184"/>
      <c r="N33" s="184"/>
      <c r="O33" s="184"/>
      <c r="P33" s="195"/>
      <c r="Q33" s="184"/>
      <c r="R33" s="184"/>
      <c r="S33" s="184"/>
      <c r="T33" s="192" t="s">
        <v>5</v>
      </c>
      <c r="U33" s="190"/>
      <c r="V33" s="192"/>
      <c r="W33" s="190"/>
      <c r="X33" s="184"/>
      <c r="Y33" s="184"/>
      <c r="Z33" s="184"/>
      <c r="AA33" s="184"/>
      <c r="AB33" s="184"/>
      <c r="AC33" s="184"/>
      <c r="AD33" s="184"/>
      <c r="AE33" s="184"/>
      <c r="AF33" s="184"/>
      <c r="AG33" s="185"/>
      <c r="AH33" s="185"/>
      <c r="AI33" s="185"/>
      <c r="AJ33" s="191"/>
      <c r="AK33" s="78"/>
    </row>
    <row r="34" spans="1:37" s="15" customFormat="1" ht="21" customHeight="1" x14ac:dyDescent="0.15">
      <c r="A34" s="182"/>
      <c r="B34" s="196"/>
      <c r="C34" s="113">
        <f>Controls!B42</f>
        <v>5</v>
      </c>
      <c r="D34" s="217" t="s">
        <v>45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13">
        <f>Controls!B50</f>
        <v>10</v>
      </c>
      <c r="U34" s="217" t="s">
        <v>47</v>
      </c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9"/>
      <c r="AK34" s="10"/>
    </row>
    <row r="35" spans="1:37" s="15" customFormat="1" ht="21" customHeight="1" x14ac:dyDescent="0.15">
      <c r="A35" s="182"/>
      <c r="B35" s="196"/>
      <c r="C35" s="113">
        <f>Controls!B43</f>
        <v>10</v>
      </c>
      <c r="D35" s="218" t="s">
        <v>56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13">
        <f>Controls!B51</f>
        <v>10</v>
      </c>
      <c r="U35" s="217" t="s">
        <v>60</v>
      </c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9"/>
      <c r="AK35" s="10"/>
    </row>
    <row r="36" spans="1:37" s="15" customFormat="1" ht="21" customHeight="1" x14ac:dyDescent="0.15">
      <c r="A36" s="182"/>
      <c r="B36" s="196"/>
      <c r="C36" s="113">
        <f>Controls!B44</f>
        <v>5</v>
      </c>
      <c r="D36" s="218" t="s">
        <v>57</v>
      </c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13">
        <f>Controls!B52</f>
        <v>15</v>
      </c>
      <c r="U36" s="217" t="s">
        <v>61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9"/>
      <c r="AK36" s="10"/>
    </row>
    <row r="37" spans="1:37" s="15" customFormat="1" ht="21" customHeight="1" x14ac:dyDescent="0.15">
      <c r="A37" s="182"/>
      <c r="B37" s="196"/>
      <c r="C37" s="113">
        <f>Controls!B45</f>
        <v>15</v>
      </c>
      <c r="D37" s="218" t="s">
        <v>46</v>
      </c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13">
        <f>Controls!B53</f>
        <v>15</v>
      </c>
      <c r="U37" s="217" t="s">
        <v>62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9"/>
      <c r="AK37" s="10"/>
    </row>
    <row r="38" spans="1:37" s="15" customFormat="1" ht="21" customHeight="1" x14ac:dyDescent="0.15">
      <c r="A38" s="182"/>
      <c r="B38" s="196"/>
      <c r="C38" s="113"/>
      <c r="D38" s="218"/>
      <c r="E38" s="198"/>
      <c r="F38" s="198"/>
      <c r="G38" s="198"/>
      <c r="H38" s="196"/>
      <c r="I38" s="196"/>
      <c r="J38" s="196"/>
      <c r="K38" s="198"/>
      <c r="L38" s="198"/>
      <c r="M38" s="198"/>
      <c r="N38" s="198"/>
      <c r="O38" s="198"/>
      <c r="P38" s="198"/>
      <c r="Q38" s="198"/>
      <c r="R38" s="198"/>
      <c r="S38" s="198"/>
      <c r="T38" s="113">
        <f>Controls!B54</f>
        <v>20</v>
      </c>
      <c r="U38" s="217" t="s">
        <v>63</v>
      </c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9"/>
      <c r="AK38" s="10"/>
    </row>
    <row r="39" spans="1:37" s="15" customFormat="1" ht="21" customHeight="1" x14ac:dyDescent="0.15">
      <c r="A39" s="182"/>
      <c r="B39" s="201"/>
      <c r="C39" s="113"/>
      <c r="D39" s="21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13">
        <f>Controls!B55</f>
        <v>15</v>
      </c>
      <c r="U39" s="217" t="s">
        <v>66</v>
      </c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9"/>
      <c r="AK39" s="36"/>
    </row>
    <row r="40" spans="1:37" s="15" customFormat="1" ht="21" customHeight="1" x14ac:dyDescent="0.15">
      <c r="A40" s="182"/>
      <c r="B40" s="201"/>
      <c r="C40" s="113"/>
      <c r="D40" s="200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13">
        <f>Controls!B56</f>
        <v>15</v>
      </c>
      <c r="U40" s="217" t="s">
        <v>48</v>
      </c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9"/>
      <c r="AK40" s="36"/>
    </row>
    <row r="41" spans="1:37" s="15" customFormat="1" ht="21" customHeight="1" x14ac:dyDescent="0.15">
      <c r="A41" s="182"/>
      <c r="B41" s="201"/>
      <c r="C41" s="113"/>
      <c r="D41" s="200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13">
        <f>Controls!B57</f>
        <v>25</v>
      </c>
      <c r="U41" s="217" t="s">
        <v>49</v>
      </c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9"/>
      <c r="AK41" s="36"/>
    </row>
    <row r="42" spans="1:37" s="70" customFormat="1" ht="38.450000000000003" customHeight="1" x14ac:dyDescent="0.25">
      <c r="A42" s="95"/>
      <c r="B42" s="117"/>
      <c r="C42" s="96">
        <f>Controls!O28</f>
        <v>35</v>
      </c>
      <c r="D42" s="97" t="str">
        <f>D$30</f>
        <v>Concepts Subtotal</v>
      </c>
      <c r="E42" s="100"/>
      <c r="F42" s="100"/>
      <c r="G42" s="100"/>
      <c r="H42" s="100"/>
      <c r="I42" s="100"/>
      <c r="J42" s="100"/>
      <c r="K42" s="100"/>
      <c r="L42" s="100"/>
      <c r="M42" s="118"/>
      <c r="N42" s="118"/>
      <c r="O42" s="118"/>
      <c r="P42" s="100"/>
      <c r="Q42" s="100"/>
      <c r="R42" s="100"/>
      <c r="S42" s="100"/>
      <c r="T42" s="96">
        <f>Controls!O29</f>
        <v>50</v>
      </c>
      <c r="U42" s="97" t="str">
        <f>U$30</f>
        <v>Actions Subtotal</v>
      </c>
      <c r="V42" s="96"/>
      <c r="W42" s="99"/>
      <c r="X42" s="100"/>
      <c r="Y42" s="98"/>
      <c r="Z42" s="119"/>
      <c r="AA42" s="119"/>
      <c r="AB42" s="119"/>
      <c r="AC42" s="119"/>
      <c r="AD42" s="119"/>
      <c r="AE42" s="119"/>
      <c r="AF42" s="119"/>
      <c r="AG42" s="120"/>
      <c r="AH42" s="120"/>
      <c r="AI42" s="117"/>
      <c r="AJ42" s="121"/>
      <c r="AK42" s="69"/>
    </row>
    <row r="43" spans="1:37" s="16" customFormat="1" ht="1.5" hidden="1" customHeight="1" thickBot="1" x14ac:dyDescent="0.25">
      <c r="A43" s="202"/>
      <c r="B43" s="203"/>
      <c r="C43" s="204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3"/>
      <c r="AH43" s="203"/>
      <c r="AI43" s="203"/>
      <c r="AJ43" s="205"/>
      <c r="AK43" s="12"/>
    </row>
    <row r="44" spans="1:37" ht="33.75" x14ac:dyDescent="0.2">
      <c r="A44" s="132"/>
      <c r="B44" s="206" t="s">
        <v>19</v>
      </c>
      <c r="C44" s="168"/>
      <c r="D44" s="16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9"/>
      <c r="AH44" s="169"/>
      <c r="AI44" s="169"/>
      <c r="AJ44" s="207"/>
      <c r="AK44" s="40"/>
    </row>
    <row r="45" spans="1:37" ht="26.25" x14ac:dyDescent="0.2">
      <c r="A45" s="132"/>
      <c r="B45" s="165" t="str">
        <f>B$22</f>
        <v>Concepts:</v>
      </c>
      <c r="C45" s="208"/>
      <c r="D45" s="166"/>
      <c r="E45" s="167"/>
      <c r="F45" s="167"/>
      <c r="G45" s="167"/>
      <c r="H45" s="167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5" t="str">
        <f>S$22</f>
        <v>Actions:</v>
      </c>
      <c r="T45" s="168"/>
      <c r="U45" s="171"/>
      <c r="V45" s="141"/>
      <c r="W45" s="172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169"/>
      <c r="AI45" s="169"/>
      <c r="AJ45" s="173"/>
      <c r="AK45" s="40"/>
    </row>
    <row r="46" spans="1:37" s="20" customFormat="1" ht="21" customHeight="1" x14ac:dyDescent="0.25">
      <c r="A46" s="132"/>
      <c r="B46" s="169"/>
      <c r="C46" s="174" t="s">
        <v>5</v>
      </c>
      <c r="D46" s="166"/>
      <c r="E46" s="167"/>
      <c r="F46" s="167"/>
      <c r="G46" s="167"/>
      <c r="H46" s="167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4" t="s">
        <v>5</v>
      </c>
      <c r="U46" s="209"/>
      <c r="V46" s="174"/>
      <c r="W46" s="209"/>
      <c r="X46" s="168"/>
      <c r="Y46" s="168"/>
      <c r="Z46" s="168"/>
      <c r="AA46" s="168"/>
      <c r="AB46" s="168"/>
      <c r="AC46" s="168"/>
      <c r="AD46" s="168"/>
      <c r="AE46" s="168"/>
      <c r="AF46" s="168"/>
      <c r="AG46" s="169"/>
      <c r="AH46" s="169"/>
      <c r="AI46" s="169"/>
      <c r="AJ46" s="173"/>
      <c r="AK46" s="79"/>
    </row>
    <row r="47" spans="1:37" s="15" customFormat="1" ht="21" customHeight="1" x14ac:dyDescent="0.3">
      <c r="A47" s="132"/>
      <c r="B47" s="122"/>
      <c r="C47" s="175">
        <f>Controls!B61</f>
        <v>15</v>
      </c>
      <c r="D47" s="253" t="s">
        <v>58</v>
      </c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11"/>
      <c r="P47" s="211"/>
      <c r="Q47" s="210"/>
      <c r="R47" s="210"/>
      <c r="S47" s="210"/>
      <c r="T47" s="175">
        <f>Controls!B68</f>
        <v>20</v>
      </c>
      <c r="U47" s="252" t="s">
        <v>75</v>
      </c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39"/>
    </row>
    <row r="48" spans="1:37" s="15" customFormat="1" ht="21" customHeight="1" x14ac:dyDescent="0.3">
      <c r="A48" s="132"/>
      <c r="B48" s="122"/>
      <c r="C48" s="175"/>
      <c r="D48" s="180"/>
      <c r="E48" s="210"/>
      <c r="F48" s="210"/>
      <c r="G48" s="210"/>
      <c r="H48" s="210"/>
      <c r="I48" s="210"/>
      <c r="J48" s="210"/>
      <c r="K48" s="210"/>
      <c r="L48" s="210"/>
      <c r="M48" s="211"/>
      <c r="N48" s="211"/>
      <c r="O48" s="211"/>
      <c r="P48" s="211"/>
      <c r="Q48" s="210"/>
      <c r="R48" s="210"/>
      <c r="S48" s="210"/>
      <c r="T48" s="175">
        <f>Controls!B69</f>
        <v>20</v>
      </c>
      <c r="U48" s="252" t="s">
        <v>50</v>
      </c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50"/>
      <c r="AK48" s="39"/>
    </row>
    <row r="49" spans="1:42" s="15" customFormat="1" ht="21" customHeight="1" x14ac:dyDescent="0.15">
      <c r="A49" s="132"/>
      <c r="B49" s="122"/>
      <c r="C49" s="175"/>
      <c r="D49" s="180"/>
      <c r="E49" s="210"/>
      <c r="F49" s="210"/>
      <c r="G49" s="210"/>
      <c r="H49" s="210"/>
      <c r="I49" s="210"/>
      <c r="J49" s="210"/>
      <c r="K49" s="210"/>
      <c r="L49" s="210"/>
      <c r="M49" s="211"/>
      <c r="N49" s="211"/>
      <c r="O49" s="211"/>
      <c r="P49" s="211"/>
      <c r="Q49" s="210"/>
      <c r="R49" s="210"/>
      <c r="S49" s="210"/>
      <c r="T49" s="175">
        <f>Controls!B70</f>
        <v>10</v>
      </c>
      <c r="U49" s="252" t="s">
        <v>65</v>
      </c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50"/>
      <c r="AK49" s="41"/>
    </row>
    <row r="50" spans="1:42" s="15" customFormat="1" ht="21" customHeight="1" x14ac:dyDescent="0.15">
      <c r="A50" s="132"/>
      <c r="B50" s="122"/>
      <c r="C50" s="175"/>
      <c r="D50" s="212"/>
      <c r="E50" s="210"/>
      <c r="F50" s="210"/>
      <c r="G50" s="210"/>
      <c r="H50" s="210"/>
      <c r="I50" s="210"/>
      <c r="J50" s="210"/>
      <c r="K50" s="210"/>
      <c r="L50" s="210"/>
      <c r="M50" s="211"/>
      <c r="N50" s="211"/>
      <c r="O50" s="211"/>
      <c r="P50" s="211"/>
      <c r="Q50" s="210"/>
      <c r="R50" s="210"/>
      <c r="S50" s="210"/>
      <c r="T50" s="175"/>
      <c r="U50" s="248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41"/>
    </row>
    <row r="51" spans="1:42" s="15" customFormat="1" ht="30" customHeight="1" x14ac:dyDescent="0.15">
      <c r="A51" s="132"/>
      <c r="B51" s="122"/>
      <c r="C51" s="175"/>
      <c r="D51" s="212"/>
      <c r="E51" s="210"/>
      <c r="F51" s="210"/>
      <c r="G51" s="210"/>
      <c r="H51" s="210"/>
      <c r="I51" s="210"/>
      <c r="J51" s="210"/>
      <c r="K51" s="210"/>
      <c r="L51" s="210"/>
      <c r="M51" s="211"/>
      <c r="N51" s="211"/>
      <c r="O51" s="211"/>
      <c r="P51" s="211"/>
      <c r="Q51" s="210"/>
      <c r="R51" s="210"/>
      <c r="S51" s="210"/>
      <c r="T51" s="175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5"/>
      <c r="AK51" s="41"/>
    </row>
    <row r="52" spans="1:42" s="72" customFormat="1" ht="25.9" customHeight="1" x14ac:dyDescent="0.25">
      <c r="A52" s="132"/>
      <c r="B52" s="133"/>
      <c r="C52" s="134">
        <f>Controls!O30</f>
        <v>15</v>
      </c>
      <c r="D52" s="135" t="str">
        <f>D$30</f>
        <v>Concepts Subtotal</v>
      </c>
      <c r="E52" s="136"/>
      <c r="F52" s="136"/>
      <c r="G52" s="136"/>
      <c r="H52" s="136"/>
      <c r="I52" s="136"/>
      <c r="J52" s="136"/>
      <c r="K52" s="136"/>
      <c r="L52" s="136"/>
      <c r="M52" s="137"/>
      <c r="N52" s="137"/>
      <c r="O52" s="137"/>
      <c r="P52" s="137"/>
      <c r="Q52" s="136"/>
      <c r="R52" s="136"/>
      <c r="S52" s="136"/>
      <c r="T52" s="134">
        <f>Controls!O31</f>
        <v>50</v>
      </c>
      <c r="U52" s="138" t="str">
        <f>U$30</f>
        <v>Actions Subtotal</v>
      </c>
      <c r="V52" s="139"/>
      <c r="W52" s="140"/>
      <c r="X52" s="141"/>
      <c r="Y52" s="141"/>
      <c r="Z52" s="141"/>
      <c r="AA52" s="142"/>
      <c r="AB52" s="142"/>
      <c r="AC52" s="142"/>
      <c r="AD52" s="142"/>
      <c r="AE52" s="142"/>
      <c r="AF52" s="142"/>
      <c r="AG52" s="143"/>
      <c r="AH52" s="143"/>
      <c r="AI52" s="143"/>
      <c r="AJ52" s="144"/>
      <c r="AK52" s="71"/>
    </row>
    <row r="53" spans="1:42" ht="1.5" hidden="1" customHeight="1" thickBot="1" x14ac:dyDescent="0.25">
      <c r="A53" s="213"/>
      <c r="B53" s="214"/>
      <c r="C53" s="215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4"/>
      <c r="AH53" s="214"/>
      <c r="AI53" s="214"/>
      <c r="AJ53" s="216"/>
      <c r="AK53" s="9"/>
    </row>
    <row r="54" spans="1:42" s="64" customFormat="1" ht="30.6" customHeight="1" x14ac:dyDescent="0.25">
      <c r="A54" s="101"/>
      <c r="B54" s="102"/>
      <c r="C54" s="102"/>
      <c r="D54" s="103"/>
      <c r="E54" s="102"/>
      <c r="F54" s="102"/>
      <c r="G54" s="102"/>
      <c r="H54" s="102"/>
      <c r="I54" s="103"/>
      <c r="J54" s="103"/>
      <c r="K54" s="103"/>
      <c r="L54" s="103"/>
      <c r="M54" s="103"/>
      <c r="N54" s="103"/>
      <c r="O54" s="103"/>
      <c r="P54" s="103"/>
      <c r="Q54" s="102"/>
      <c r="R54" s="103"/>
      <c r="S54" s="103"/>
      <c r="T54" s="103"/>
      <c r="U54" s="104"/>
      <c r="V54" s="104"/>
      <c r="W54" s="104"/>
      <c r="X54" s="102"/>
      <c r="Y54" s="103"/>
      <c r="Z54" s="104"/>
      <c r="AA54" s="102"/>
      <c r="AB54" s="103"/>
      <c r="AC54" s="104"/>
      <c r="AD54" s="104"/>
      <c r="AE54" s="104"/>
      <c r="AF54" s="105"/>
      <c r="AG54" s="106" t="s">
        <v>1</v>
      </c>
      <c r="AH54" s="245">
        <f>Controls!Q32</f>
        <v>0.66340508806262233</v>
      </c>
      <c r="AI54" s="106"/>
      <c r="AJ54" s="107"/>
      <c r="AK54" s="65"/>
    </row>
    <row r="55" spans="1:42" ht="25.9" customHeight="1" x14ac:dyDescent="0.35">
      <c r="A55" s="59"/>
      <c r="B55" s="94" t="s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89"/>
    </row>
    <row r="56" spans="1:42" s="20" customFormat="1" ht="22.15" customHeight="1" x14ac:dyDescent="0.25">
      <c r="A56" s="83"/>
      <c r="B56" s="74"/>
      <c r="C56" s="84" t="s">
        <v>36</v>
      </c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4"/>
      <c r="AH56" s="74"/>
      <c r="AI56" s="74"/>
      <c r="AJ56" s="76"/>
      <c r="AK56" s="82"/>
    </row>
    <row r="57" spans="1:42" s="20" customFormat="1" ht="34.15" customHeight="1" x14ac:dyDescent="0.25">
      <c r="A57" s="85" t="s">
        <v>69</v>
      </c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6"/>
      <c r="M57" s="86"/>
      <c r="N57" s="86"/>
      <c r="O57" s="87" t="s">
        <v>70</v>
      </c>
      <c r="P57" s="86"/>
      <c r="Q57" s="86"/>
      <c r="R57" s="87"/>
      <c r="S57" s="87"/>
      <c r="T57" s="87"/>
      <c r="U57" s="87"/>
      <c r="V57" s="87"/>
      <c r="W57" s="87"/>
      <c r="X57" s="87"/>
      <c r="Y57" s="87"/>
      <c r="Z57" s="86"/>
      <c r="AA57" s="86"/>
      <c r="AB57" s="87" t="s">
        <v>71</v>
      </c>
      <c r="AC57" s="86"/>
      <c r="AD57" s="86"/>
      <c r="AE57" s="87"/>
      <c r="AF57" s="87"/>
      <c r="AG57" s="87"/>
      <c r="AH57" s="87"/>
      <c r="AI57" s="87"/>
      <c r="AJ57" s="88"/>
      <c r="AK57" s="80"/>
      <c r="AL57" s="80"/>
      <c r="AM57" s="80"/>
      <c r="AN57" s="81"/>
      <c r="AO57" s="81"/>
      <c r="AP57" s="81"/>
    </row>
    <row r="58" spans="1:42" s="20" customFormat="1" ht="34.15" customHeight="1" x14ac:dyDescent="0.25">
      <c r="A58" s="90" t="s">
        <v>72</v>
      </c>
      <c r="B58" s="91"/>
      <c r="C58" s="91"/>
      <c r="D58" s="92"/>
      <c r="E58" s="92"/>
      <c r="F58" s="92"/>
      <c r="G58" s="92"/>
      <c r="H58" s="92"/>
      <c r="I58" s="92"/>
      <c r="J58" s="92"/>
      <c r="K58" s="92"/>
      <c r="L58" s="91"/>
      <c r="M58" s="91"/>
      <c r="N58" s="91"/>
      <c r="O58" s="92" t="s">
        <v>73</v>
      </c>
      <c r="P58" s="91"/>
      <c r="Q58" s="91"/>
      <c r="R58" s="92"/>
      <c r="S58" s="92"/>
      <c r="T58" s="92"/>
      <c r="U58" s="92"/>
      <c r="V58" s="92"/>
      <c r="W58" s="92"/>
      <c r="X58" s="92"/>
      <c r="Y58" s="92"/>
      <c r="Z58" s="91"/>
      <c r="AA58" s="91"/>
      <c r="AB58" s="246"/>
      <c r="AC58" s="91"/>
      <c r="AD58" s="91"/>
      <c r="AE58" s="92"/>
      <c r="AF58" s="92"/>
      <c r="AG58" s="92"/>
      <c r="AH58" s="92"/>
      <c r="AI58" s="92"/>
      <c r="AJ58" s="93"/>
      <c r="AK58" s="80"/>
      <c r="AL58" s="80"/>
      <c r="AM58" s="80"/>
      <c r="AN58" s="81"/>
      <c r="AO58" s="81"/>
      <c r="AP58" s="81"/>
    </row>
    <row r="59" spans="1:42" ht="25.9" customHeight="1" x14ac:dyDescent="0.2"/>
    <row r="60" spans="1:42" ht="25.9" customHeight="1" x14ac:dyDescent="0.2"/>
    <row r="61" spans="1:42" ht="25.9" customHeight="1" x14ac:dyDescent="0.2"/>
    <row r="62" spans="1:42" ht="25.9" customHeight="1" x14ac:dyDescent="0.2"/>
    <row r="63" spans="1:42" ht="25.9" customHeight="1" x14ac:dyDescent="0.2"/>
    <row r="67" ht="51" customHeight="1" x14ac:dyDescent="0.2"/>
  </sheetData>
  <sheetProtection selectLockedCells="1"/>
  <mergeCells count="7">
    <mergeCell ref="AF4:AG4"/>
    <mergeCell ref="AI4:AJ4"/>
    <mergeCell ref="B14:I14"/>
    <mergeCell ref="B15:I15"/>
    <mergeCell ref="U51:AJ51"/>
    <mergeCell ref="U26:AJ26"/>
    <mergeCell ref="U29:AJ29"/>
  </mergeCells>
  <printOptions horizontalCentered="1" verticalCentered="1"/>
  <pageMargins left="0.56000000000000005" right="0.21" top="0" bottom="0" header="0.3" footer="0.21"/>
  <pageSetup scale="49" orientation="portrait" horizontalDpi="4294967293" r:id="rId1"/>
  <headerFooter>
    <oddFooter>&amp;C&amp;"Arial,Regular"&amp;15&amp;K01+028
© Stagen All Rights Reserved</oddFooter>
  </headerFooter>
  <ignoredErrors>
    <ignoredError sqref="AI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9</xdr:col>
                    <xdr:colOff>190500</xdr:colOff>
                    <xdr:row>5</xdr:row>
                    <xdr:rowOff>66675</xdr:rowOff>
                  </from>
                  <to>
                    <xdr:col>11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6</xdr:row>
                    <xdr:rowOff>57150</xdr:rowOff>
                  </from>
                  <to>
                    <xdr:col>11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9</xdr:col>
                    <xdr:colOff>190500</xdr:colOff>
                    <xdr:row>7</xdr:row>
                    <xdr:rowOff>47625</xdr:rowOff>
                  </from>
                  <to>
                    <xdr:col>11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38100</xdr:rowOff>
                  </from>
                  <to>
                    <xdr:col>11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9</xdr:row>
                    <xdr:rowOff>9525</xdr:rowOff>
                  </from>
                  <to>
                    <xdr:col>11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11</xdr:col>
                    <xdr:colOff>161925</xdr:colOff>
                    <xdr:row>5</xdr:row>
                    <xdr:rowOff>66675</xdr:rowOff>
                  </from>
                  <to>
                    <xdr:col>13</xdr:col>
                    <xdr:colOff>9525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11</xdr:col>
                    <xdr:colOff>161925</xdr:colOff>
                    <xdr:row>6</xdr:row>
                    <xdr:rowOff>57150</xdr:rowOff>
                  </from>
                  <to>
                    <xdr:col>13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47625</xdr:rowOff>
                  </from>
                  <to>
                    <xdr:col>13</xdr:col>
                    <xdr:colOff>9525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11</xdr:col>
                    <xdr:colOff>161925</xdr:colOff>
                    <xdr:row>8</xdr:row>
                    <xdr:rowOff>38100</xdr:rowOff>
                  </from>
                  <to>
                    <xdr:col>13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9525</xdr:rowOff>
                  </from>
                  <to>
                    <xdr:col>13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11</xdr:col>
                    <xdr:colOff>161925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13</xdr:col>
                    <xdr:colOff>180975</xdr:colOff>
                    <xdr:row>5</xdr:row>
                    <xdr:rowOff>66675</xdr:rowOff>
                  </from>
                  <to>
                    <xdr:col>14</xdr:col>
                    <xdr:colOff>104775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13</xdr:col>
                    <xdr:colOff>180975</xdr:colOff>
                    <xdr:row>6</xdr:row>
                    <xdr:rowOff>57150</xdr:rowOff>
                  </from>
                  <to>
                    <xdr:col>14</xdr:col>
                    <xdr:colOff>104775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13</xdr:col>
                    <xdr:colOff>180975</xdr:colOff>
                    <xdr:row>7</xdr:row>
                    <xdr:rowOff>47625</xdr:rowOff>
                  </from>
                  <to>
                    <xdr:col>14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13</xdr:col>
                    <xdr:colOff>180975</xdr:colOff>
                    <xdr:row>8</xdr:row>
                    <xdr:rowOff>38100</xdr:rowOff>
                  </from>
                  <to>
                    <xdr:col>14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13</xdr:col>
                    <xdr:colOff>180975</xdr:colOff>
                    <xdr:row>9</xdr:row>
                    <xdr:rowOff>9525</xdr:rowOff>
                  </from>
                  <to>
                    <xdr:col>14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15</xdr:col>
                    <xdr:colOff>180975</xdr:colOff>
                    <xdr:row>5</xdr:row>
                    <xdr:rowOff>66675</xdr:rowOff>
                  </from>
                  <to>
                    <xdr:col>17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15</xdr:col>
                    <xdr:colOff>180975</xdr:colOff>
                    <xdr:row>6</xdr:row>
                    <xdr:rowOff>57150</xdr:rowOff>
                  </from>
                  <to>
                    <xdr:col>17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15</xdr:col>
                    <xdr:colOff>180975</xdr:colOff>
                    <xdr:row>7</xdr:row>
                    <xdr:rowOff>47625</xdr:rowOff>
                  </from>
                  <to>
                    <xdr:col>17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15</xdr:col>
                    <xdr:colOff>180975</xdr:colOff>
                    <xdr:row>8</xdr:row>
                    <xdr:rowOff>38100</xdr:rowOff>
                  </from>
                  <to>
                    <xdr:col>17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15</xdr:col>
                    <xdr:colOff>180975</xdr:colOff>
                    <xdr:row>9</xdr:row>
                    <xdr:rowOff>9525</xdr:rowOff>
                  </from>
                  <to>
                    <xdr:col>17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15</xdr:col>
                    <xdr:colOff>180975</xdr:colOff>
                    <xdr:row>10</xdr:row>
                    <xdr:rowOff>0</xdr:rowOff>
                  </from>
                  <to>
                    <xdr:col>17</xdr:col>
                    <xdr:colOff>38100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17</xdr:col>
                    <xdr:colOff>219075</xdr:colOff>
                    <xdr:row>9</xdr:row>
                    <xdr:rowOff>9525</xdr:rowOff>
                  </from>
                  <to>
                    <xdr:col>19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17</xdr:col>
                    <xdr:colOff>219075</xdr:colOff>
                    <xdr:row>8</xdr:row>
                    <xdr:rowOff>38100</xdr:rowOff>
                  </from>
                  <to>
                    <xdr:col>19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17</xdr:col>
                    <xdr:colOff>219075</xdr:colOff>
                    <xdr:row>7</xdr:row>
                    <xdr:rowOff>47625</xdr:rowOff>
                  </from>
                  <to>
                    <xdr:col>19</xdr:col>
                    <xdr:colOff>76200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17</xdr:col>
                    <xdr:colOff>219075</xdr:colOff>
                    <xdr:row>6</xdr:row>
                    <xdr:rowOff>57150</xdr:rowOff>
                  </from>
                  <to>
                    <xdr:col>19</xdr:col>
                    <xdr:colOff>76200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17</xdr:col>
                    <xdr:colOff>219075</xdr:colOff>
                    <xdr:row>5</xdr:row>
                    <xdr:rowOff>66675</xdr:rowOff>
                  </from>
                  <to>
                    <xdr:col>19</xdr:col>
                    <xdr:colOff>76200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19</xdr:col>
                    <xdr:colOff>171450</xdr:colOff>
                    <xdr:row>5</xdr:row>
                    <xdr:rowOff>66675</xdr:rowOff>
                  </from>
                  <to>
                    <xdr:col>21</xdr:col>
                    <xdr:colOff>57150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19</xdr:col>
                    <xdr:colOff>171450</xdr:colOff>
                    <xdr:row>6</xdr:row>
                    <xdr:rowOff>57150</xdr:rowOff>
                  </from>
                  <to>
                    <xdr:col>21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19</xdr:col>
                    <xdr:colOff>171450</xdr:colOff>
                    <xdr:row>7</xdr:row>
                    <xdr:rowOff>47625</xdr:rowOff>
                  </from>
                  <to>
                    <xdr:col>21</xdr:col>
                    <xdr:colOff>57150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19</xdr:col>
                    <xdr:colOff>171450</xdr:colOff>
                    <xdr:row>8</xdr:row>
                    <xdr:rowOff>38100</xdr:rowOff>
                  </from>
                  <to>
                    <xdr:col>21</xdr:col>
                    <xdr:colOff>57150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19</xdr:col>
                    <xdr:colOff>171450</xdr:colOff>
                    <xdr:row>9</xdr:row>
                    <xdr:rowOff>9525</xdr:rowOff>
                  </from>
                  <to>
                    <xdr:col>21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19</xdr:col>
                    <xdr:colOff>171450</xdr:colOff>
                    <xdr:row>10</xdr:row>
                    <xdr:rowOff>0</xdr:rowOff>
                  </from>
                  <to>
                    <xdr:col>21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21</xdr:col>
                    <xdr:colOff>161925</xdr:colOff>
                    <xdr:row>5</xdr:row>
                    <xdr:rowOff>66675</xdr:rowOff>
                  </from>
                  <to>
                    <xdr:col>23</xdr:col>
                    <xdr:colOff>19050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21</xdr:col>
                    <xdr:colOff>161925</xdr:colOff>
                    <xdr:row>6</xdr:row>
                    <xdr:rowOff>57150</xdr:rowOff>
                  </from>
                  <to>
                    <xdr:col>23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21</xdr:col>
                    <xdr:colOff>161925</xdr:colOff>
                    <xdr:row>7</xdr:row>
                    <xdr:rowOff>47625</xdr:rowOff>
                  </from>
                  <to>
                    <xdr:col>23</xdr:col>
                    <xdr:colOff>19050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21</xdr:col>
                    <xdr:colOff>161925</xdr:colOff>
                    <xdr:row>8</xdr:row>
                    <xdr:rowOff>38100</xdr:rowOff>
                  </from>
                  <to>
                    <xdr:col>23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21</xdr:col>
                    <xdr:colOff>161925</xdr:colOff>
                    <xdr:row>9</xdr:row>
                    <xdr:rowOff>9525</xdr:rowOff>
                  </from>
                  <to>
                    <xdr:col>23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Check Box 55">
              <controlPr defaultSize="0" autoFill="0" autoLine="0" autoPict="0">
                <anchor moveWithCells="1">
                  <from>
                    <xdr:col>23</xdr:col>
                    <xdr:colOff>180975</xdr:colOff>
                    <xdr:row>5</xdr:row>
                    <xdr:rowOff>66675</xdr:rowOff>
                  </from>
                  <to>
                    <xdr:col>25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56">
              <controlPr defaultSize="0" autoFill="0" autoLine="0" autoPict="0">
                <anchor moveWithCells="1">
                  <from>
                    <xdr:col>23</xdr:col>
                    <xdr:colOff>180975</xdr:colOff>
                    <xdr:row>6</xdr:row>
                    <xdr:rowOff>57150</xdr:rowOff>
                  </from>
                  <to>
                    <xdr:col>25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23</xdr:col>
                    <xdr:colOff>180975</xdr:colOff>
                    <xdr:row>7</xdr:row>
                    <xdr:rowOff>47625</xdr:rowOff>
                  </from>
                  <to>
                    <xdr:col>25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23</xdr:col>
                    <xdr:colOff>180975</xdr:colOff>
                    <xdr:row>8</xdr:row>
                    <xdr:rowOff>38100</xdr:rowOff>
                  </from>
                  <to>
                    <xdr:col>25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59">
              <controlPr defaultSize="0" autoFill="0" autoLine="0" autoPict="0">
                <anchor moveWithCells="1">
                  <from>
                    <xdr:col>23</xdr:col>
                    <xdr:colOff>180975</xdr:colOff>
                    <xdr:row>9</xdr:row>
                    <xdr:rowOff>9525</xdr:rowOff>
                  </from>
                  <to>
                    <xdr:col>25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>
                <anchor moveWithCells="1">
                  <from>
                    <xdr:col>23</xdr:col>
                    <xdr:colOff>180975</xdr:colOff>
                    <xdr:row>10</xdr:row>
                    <xdr:rowOff>0</xdr:rowOff>
                  </from>
                  <to>
                    <xdr:col>25</xdr:col>
                    <xdr:colOff>38100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25</xdr:col>
                    <xdr:colOff>180975</xdr:colOff>
                    <xdr:row>9</xdr:row>
                    <xdr:rowOff>9525</xdr:rowOff>
                  </from>
                  <to>
                    <xdr:col>27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25</xdr:col>
                    <xdr:colOff>180975</xdr:colOff>
                    <xdr:row>8</xdr:row>
                    <xdr:rowOff>38100</xdr:rowOff>
                  </from>
                  <to>
                    <xdr:col>27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25</xdr:col>
                    <xdr:colOff>180975</xdr:colOff>
                    <xdr:row>7</xdr:row>
                    <xdr:rowOff>47625</xdr:rowOff>
                  </from>
                  <to>
                    <xdr:col>27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autoFill="0" autoLine="0" autoPict="0">
                <anchor moveWithCells="1">
                  <from>
                    <xdr:col>25</xdr:col>
                    <xdr:colOff>180975</xdr:colOff>
                    <xdr:row>6</xdr:row>
                    <xdr:rowOff>57150</xdr:rowOff>
                  </from>
                  <to>
                    <xdr:col>27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25</xdr:col>
                    <xdr:colOff>180975</xdr:colOff>
                    <xdr:row>5</xdr:row>
                    <xdr:rowOff>66675</xdr:rowOff>
                  </from>
                  <to>
                    <xdr:col>27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27</xdr:col>
                    <xdr:colOff>190500</xdr:colOff>
                    <xdr:row>5</xdr:row>
                    <xdr:rowOff>66675</xdr:rowOff>
                  </from>
                  <to>
                    <xdr:col>29</xdr:col>
                    <xdr:colOff>47625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57150</xdr:rowOff>
                  </from>
                  <to>
                    <xdr:col>29</xdr:col>
                    <xdr:colOff>47625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27</xdr:col>
                    <xdr:colOff>190500</xdr:colOff>
                    <xdr:row>7</xdr:row>
                    <xdr:rowOff>47625</xdr:rowOff>
                  </from>
                  <to>
                    <xdr:col>29</xdr:col>
                    <xdr:colOff>47625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38100</xdr:rowOff>
                  </from>
                  <to>
                    <xdr:col>29</xdr:col>
                    <xdr:colOff>47625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9525</xdr:rowOff>
                  </from>
                  <to>
                    <xdr:col>29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8" name="Check Box 72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47625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Check Box 74">
              <controlPr defaultSize="0" autoFill="0" autoLine="0" autoPict="0">
                <anchor moveWithCells="1">
                  <from>
                    <xdr:col>29</xdr:col>
                    <xdr:colOff>180975</xdr:colOff>
                    <xdr:row>9</xdr:row>
                    <xdr:rowOff>9525</xdr:rowOff>
                  </from>
                  <to>
                    <xdr:col>31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29</xdr:col>
                    <xdr:colOff>180975</xdr:colOff>
                    <xdr:row>8</xdr:row>
                    <xdr:rowOff>38100</xdr:rowOff>
                  </from>
                  <to>
                    <xdr:col>31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Check Box 76">
              <controlPr defaultSize="0" autoFill="0" autoLine="0" autoPict="0">
                <anchor moveWithCells="1">
                  <from>
                    <xdr:col>29</xdr:col>
                    <xdr:colOff>180975</xdr:colOff>
                    <xdr:row>7</xdr:row>
                    <xdr:rowOff>47625</xdr:rowOff>
                  </from>
                  <to>
                    <xdr:col>31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29</xdr:col>
                    <xdr:colOff>180975</xdr:colOff>
                    <xdr:row>6</xdr:row>
                    <xdr:rowOff>57150</xdr:rowOff>
                  </from>
                  <to>
                    <xdr:col>31</xdr:col>
                    <xdr:colOff>28575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defaultSize="0" autoFill="0" autoLine="0" autoPict="0">
                <anchor moveWithCells="1">
                  <from>
                    <xdr:col>29</xdr:col>
                    <xdr:colOff>180975</xdr:colOff>
                    <xdr:row>5</xdr:row>
                    <xdr:rowOff>66675</xdr:rowOff>
                  </from>
                  <to>
                    <xdr:col>31</xdr:col>
                    <xdr:colOff>28575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Fill="0" autoLine="0" autoPict="0">
                <anchor moveWithCells="1">
                  <from>
                    <xdr:col>31</xdr:col>
                    <xdr:colOff>180975</xdr:colOff>
                    <xdr:row>5</xdr:row>
                    <xdr:rowOff>66675</xdr:rowOff>
                  </from>
                  <to>
                    <xdr:col>32</xdr:col>
                    <xdr:colOff>180975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Check Box 80">
              <controlPr defaultSize="0" autoFill="0" autoLine="0" autoPict="0">
                <anchor moveWithCells="1">
                  <from>
                    <xdr:col>31</xdr:col>
                    <xdr:colOff>180975</xdr:colOff>
                    <xdr:row>6</xdr:row>
                    <xdr:rowOff>57150</xdr:rowOff>
                  </from>
                  <to>
                    <xdr:col>32</xdr:col>
                    <xdr:colOff>180975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6" name="Check Box 81">
              <controlPr defaultSize="0" autoFill="0" autoLine="0" autoPict="0">
                <anchor moveWithCells="1">
                  <from>
                    <xdr:col>31</xdr:col>
                    <xdr:colOff>180975</xdr:colOff>
                    <xdr:row>7</xdr:row>
                    <xdr:rowOff>47625</xdr:rowOff>
                  </from>
                  <to>
                    <xdr:col>32</xdr:col>
                    <xdr:colOff>180975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defaultSize="0" autoFill="0" autoLine="0" autoPict="0">
                <anchor moveWithCells="1">
                  <from>
                    <xdr:col>31</xdr:col>
                    <xdr:colOff>180975</xdr:colOff>
                    <xdr:row>8</xdr:row>
                    <xdr:rowOff>38100</xdr:rowOff>
                  </from>
                  <to>
                    <xdr:col>32</xdr:col>
                    <xdr:colOff>180975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Check Box 83">
              <controlPr defaultSize="0" autoFill="0" autoLine="0" autoPict="0">
                <anchor moveWithCells="1">
                  <from>
                    <xdr:col>31</xdr:col>
                    <xdr:colOff>180975</xdr:colOff>
                    <xdr:row>9</xdr:row>
                    <xdr:rowOff>9525</xdr:rowOff>
                  </from>
                  <to>
                    <xdr:col>32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9" name="Check Box 84">
              <controlPr defaultSize="0" autoFill="0" autoLine="0" autoPict="0">
                <anchor moveWithCells="1">
                  <from>
                    <xdr:col>31</xdr:col>
                    <xdr:colOff>180975</xdr:colOff>
                    <xdr:row>10</xdr:row>
                    <xdr:rowOff>0</xdr:rowOff>
                  </from>
                  <to>
                    <xdr:col>32</xdr:col>
                    <xdr:colOff>180975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Check Box 91">
              <controlPr defaultSize="0" autoFill="0" autoLine="0" autoPict="0">
                <anchor moveWithCells="1">
                  <from>
                    <xdr:col>9</xdr:col>
                    <xdr:colOff>190500</xdr:colOff>
                    <xdr:row>12</xdr:row>
                    <xdr:rowOff>361950</xdr:rowOff>
                  </from>
                  <to>
                    <xdr:col>11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Check Box 92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447675</xdr:rowOff>
                  </from>
                  <to>
                    <xdr:col>11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2" name="Check Box 93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457200</xdr:rowOff>
                  </from>
                  <to>
                    <xdr:col>11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3" name="Check Box 94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457200</xdr:rowOff>
                  </from>
                  <to>
                    <xdr:col>11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Check Box 95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0</xdr:rowOff>
                  </from>
                  <to>
                    <xdr:col>11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Check Box 96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361950</xdr:rowOff>
                  </from>
                  <to>
                    <xdr:col>13</xdr:col>
                    <xdr:colOff>9525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Check Box 97">
              <controlPr defaultSize="0" autoFill="0" autoLine="0" autoPict="0">
                <anchor moveWithCells="1">
                  <from>
                    <xdr:col>11</xdr:col>
                    <xdr:colOff>161925</xdr:colOff>
                    <xdr:row>13</xdr:row>
                    <xdr:rowOff>447675</xdr:rowOff>
                  </from>
                  <to>
                    <xdr:col>13</xdr:col>
                    <xdr:colOff>9525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Check Box 98">
              <controlPr defaultSize="0" autoFill="0" autoLine="0" autoPict="0">
                <anchor moveWithCells="1">
                  <from>
                    <xdr:col>11</xdr:col>
                    <xdr:colOff>161925</xdr:colOff>
                    <xdr:row>14</xdr:row>
                    <xdr:rowOff>457200</xdr:rowOff>
                  </from>
                  <to>
                    <xdr:col>13</xdr:col>
                    <xdr:colOff>9525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Check Box 99">
              <controlPr defaultSize="0" autoFill="0" autoLine="0" autoPict="0">
                <anchor moveWithCells="1">
                  <from>
                    <xdr:col>11</xdr:col>
                    <xdr:colOff>161925</xdr:colOff>
                    <xdr:row>15</xdr:row>
                    <xdr:rowOff>457200</xdr:rowOff>
                  </from>
                  <to>
                    <xdr:col>13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Check Box 100">
              <controlPr defaultSize="0" autoFill="0" autoLine="0" autoPict="0">
                <anchor moveWithCells="1">
                  <from>
                    <xdr:col>11</xdr:col>
                    <xdr:colOff>161925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Check Box 101">
              <controlPr defaultSize="0" autoFill="0" autoLine="0" autoPict="0">
                <anchor moveWithCells="1">
                  <from>
                    <xdr:col>13</xdr:col>
                    <xdr:colOff>180975</xdr:colOff>
                    <xdr:row>12</xdr:row>
                    <xdr:rowOff>361950</xdr:rowOff>
                  </from>
                  <to>
                    <xdr:col>14</xdr:col>
                    <xdr:colOff>104775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1" name="Check Box 102">
              <controlPr defaultSize="0" autoFill="0" autoLine="0" autoPict="0">
                <anchor moveWithCells="1">
                  <from>
                    <xdr:col>13</xdr:col>
                    <xdr:colOff>180975</xdr:colOff>
                    <xdr:row>13</xdr:row>
                    <xdr:rowOff>447675</xdr:rowOff>
                  </from>
                  <to>
                    <xdr:col>14</xdr:col>
                    <xdr:colOff>104775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Check Box 103">
              <controlPr defaultSize="0" autoFill="0" autoLine="0" autoPict="0">
                <anchor moveWithCells="1">
                  <from>
                    <xdr:col>13</xdr:col>
                    <xdr:colOff>180975</xdr:colOff>
                    <xdr:row>14</xdr:row>
                    <xdr:rowOff>457200</xdr:rowOff>
                  </from>
                  <to>
                    <xdr:col>14</xdr:col>
                    <xdr:colOff>104775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>
                  <from>
                    <xdr:col>13</xdr:col>
                    <xdr:colOff>180975</xdr:colOff>
                    <xdr:row>15</xdr:row>
                    <xdr:rowOff>457200</xdr:rowOff>
                  </from>
                  <to>
                    <xdr:col>14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>
                  <from>
                    <xdr:col>13</xdr:col>
                    <xdr:colOff>180975</xdr:colOff>
                    <xdr:row>17</xdr:row>
                    <xdr:rowOff>0</xdr:rowOff>
                  </from>
                  <to>
                    <xdr:col>14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Check Box 106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361950</xdr:rowOff>
                  </from>
                  <to>
                    <xdr:col>17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6" name="Check Box 107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447675</xdr:rowOff>
                  </from>
                  <to>
                    <xdr:col>17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Check Box 108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457200</xdr:rowOff>
                  </from>
                  <to>
                    <xdr:col>17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Check Box 109">
              <controlPr defaultSize="0" autoFill="0" autoLine="0" autoPict="0">
                <anchor moveWithCells="1">
                  <from>
                    <xdr:col>15</xdr:col>
                    <xdr:colOff>180975</xdr:colOff>
                    <xdr:row>15</xdr:row>
                    <xdr:rowOff>457200</xdr:rowOff>
                  </from>
                  <to>
                    <xdr:col>17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Check Box 110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0</xdr:rowOff>
                  </from>
                  <to>
                    <xdr:col>17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Check Box 111">
              <controlPr defaultSize="0" autoFill="0" autoLine="0" autoPict="0">
                <anchor moveWithCells="1">
                  <from>
                    <xdr:col>17</xdr:col>
                    <xdr:colOff>219075</xdr:colOff>
                    <xdr:row>12</xdr:row>
                    <xdr:rowOff>361950</xdr:rowOff>
                  </from>
                  <to>
                    <xdr:col>19</xdr:col>
                    <xdr:colOff>76200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Check Box 112">
              <controlPr defaultSize="0" autoFill="0" autoLine="0" autoPict="0">
                <anchor moveWithCells="1">
                  <from>
                    <xdr:col>17</xdr:col>
                    <xdr:colOff>219075</xdr:colOff>
                    <xdr:row>13</xdr:row>
                    <xdr:rowOff>447675</xdr:rowOff>
                  </from>
                  <to>
                    <xdr:col>19</xdr:col>
                    <xdr:colOff>76200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Check Box 113">
              <controlPr defaultSize="0" autoFill="0" autoLine="0" autoPict="0">
                <anchor moveWithCells="1">
                  <from>
                    <xdr:col>17</xdr:col>
                    <xdr:colOff>219075</xdr:colOff>
                    <xdr:row>14</xdr:row>
                    <xdr:rowOff>457200</xdr:rowOff>
                  </from>
                  <to>
                    <xdr:col>19</xdr:col>
                    <xdr:colOff>76200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Check Box 114">
              <controlPr defaultSize="0" autoFill="0" autoLine="0" autoPict="0">
                <anchor moveWithCells="1">
                  <from>
                    <xdr:col>17</xdr:col>
                    <xdr:colOff>219075</xdr:colOff>
                    <xdr:row>15</xdr:row>
                    <xdr:rowOff>457200</xdr:rowOff>
                  </from>
                  <to>
                    <xdr:col>19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Check Box 115">
              <controlPr defaultSize="0" autoFill="0" autoLine="0" autoPict="0">
                <anchor moveWithCells="1">
                  <from>
                    <xdr:col>17</xdr:col>
                    <xdr:colOff>219075</xdr:colOff>
                    <xdr:row>17</xdr:row>
                    <xdr:rowOff>0</xdr:rowOff>
                  </from>
                  <to>
                    <xdr:col>19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Check Box 116">
              <controlPr defaultSize="0" autoFill="0" autoLine="0" autoPict="0">
                <anchor moveWithCells="1">
                  <from>
                    <xdr:col>19</xdr:col>
                    <xdr:colOff>171450</xdr:colOff>
                    <xdr:row>12</xdr:row>
                    <xdr:rowOff>361950</xdr:rowOff>
                  </from>
                  <to>
                    <xdr:col>21</xdr:col>
                    <xdr:colOff>57150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6" name="Check Box 117">
              <controlPr defaultSize="0" autoFill="0" autoLine="0" autoPict="0">
                <anchor moveWithCells="1">
                  <from>
                    <xdr:col>19</xdr:col>
                    <xdr:colOff>171450</xdr:colOff>
                    <xdr:row>13</xdr:row>
                    <xdr:rowOff>447675</xdr:rowOff>
                  </from>
                  <to>
                    <xdr:col>21</xdr:col>
                    <xdr:colOff>57150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7" name="Check Box 118">
              <controlPr defaultSize="0" autoFill="0" autoLine="0" autoPict="0">
                <anchor moveWithCells="1">
                  <from>
                    <xdr:col>19</xdr:col>
                    <xdr:colOff>171450</xdr:colOff>
                    <xdr:row>14</xdr:row>
                    <xdr:rowOff>457200</xdr:rowOff>
                  </from>
                  <to>
                    <xdr:col>21</xdr:col>
                    <xdr:colOff>57150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Check Box 119">
              <controlPr defaultSize="0" autoFill="0" autoLine="0" autoPict="0">
                <anchor moveWithCells="1">
                  <from>
                    <xdr:col>19</xdr:col>
                    <xdr:colOff>171450</xdr:colOff>
                    <xdr:row>15</xdr:row>
                    <xdr:rowOff>457200</xdr:rowOff>
                  </from>
                  <to>
                    <xdr:col>21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Check Box 120">
              <controlPr defaultSize="0" autoFill="0" autoLine="0" autoPict="0">
                <anchor moveWithCells="1">
                  <from>
                    <xdr:col>19</xdr:col>
                    <xdr:colOff>171450</xdr:colOff>
                    <xdr:row>17</xdr:row>
                    <xdr:rowOff>0</xdr:rowOff>
                  </from>
                  <to>
                    <xdr:col>21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Check Box 121">
              <controlPr defaultSize="0" autoFill="0" autoLine="0" autoPict="0">
                <anchor moveWithCells="1">
                  <from>
                    <xdr:col>21</xdr:col>
                    <xdr:colOff>161925</xdr:colOff>
                    <xdr:row>12</xdr:row>
                    <xdr:rowOff>361950</xdr:rowOff>
                  </from>
                  <to>
                    <xdr:col>23</xdr:col>
                    <xdr:colOff>19050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Check Box 122">
              <controlPr defaultSize="0" autoFill="0" autoLine="0" autoPict="0">
                <anchor moveWithCells="1">
                  <from>
                    <xdr:col>21</xdr:col>
                    <xdr:colOff>161925</xdr:colOff>
                    <xdr:row>13</xdr:row>
                    <xdr:rowOff>447675</xdr:rowOff>
                  </from>
                  <to>
                    <xdr:col>23</xdr:col>
                    <xdr:colOff>19050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Check Box 123">
              <controlPr defaultSize="0" autoFill="0" autoLine="0" autoPict="0">
                <anchor moveWithCells="1">
                  <from>
                    <xdr:col>21</xdr:col>
                    <xdr:colOff>161925</xdr:colOff>
                    <xdr:row>14</xdr:row>
                    <xdr:rowOff>457200</xdr:rowOff>
                  </from>
                  <to>
                    <xdr:col>23</xdr:col>
                    <xdr:colOff>19050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Check Box 124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457200</xdr:rowOff>
                  </from>
                  <to>
                    <xdr:col>23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Check Box 125">
              <controlPr defaultSize="0" autoFill="0" autoLine="0" autoPict="0">
                <anchor moveWithCells="1">
                  <from>
                    <xdr:col>21</xdr:col>
                    <xdr:colOff>161925</xdr:colOff>
                    <xdr:row>17</xdr:row>
                    <xdr:rowOff>0</xdr:rowOff>
                  </from>
                  <to>
                    <xdr:col>23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Check Box 126">
              <controlPr defaultSize="0" autoFill="0" autoLine="0" autoPict="0">
                <anchor moveWithCells="1">
                  <from>
                    <xdr:col>23</xdr:col>
                    <xdr:colOff>180975</xdr:colOff>
                    <xdr:row>12</xdr:row>
                    <xdr:rowOff>361950</xdr:rowOff>
                  </from>
                  <to>
                    <xdr:col>25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Check Box 127">
              <controlPr defaultSize="0" autoFill="0" autoLine="0" autoPict="0">
                <anchor moveWithCells="1">
                  <from>
                    <xdr:col>23</xdr:col>
                    <xdr:colOff>180975</xdr:colOff>
                    <xdr:row>13</xdr:row>
                    <xdr:rowOff>447675</xdr:rowOff>
                  </from>
                  <to>
                    <xdr:col>25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Check Box 128">
              <controlPr defaultSize="0" autoFill="0" autoLine="0" autoPict="0">
                <anchor moveWithCells="1">
                  <from>
                    <xdr:col>23</xdr:col>
                    <xdr:colOff>180975</xdr:colOff>
                    <xdr:row>14</xdr:row>
                    <xdr:rowOff>457200</xdr:rowOff>
                  </from>
                  <to>
                    <xdr:col>25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Check Box 129">
              <controlPr defaultSize="0" autoFill="0" autoLine="0" autoPict="0">
                <anchor moveWithCells="1">
                  <from>
                    <xdr:col>23</xdr:col>
                    <xdr:colOff>180975</xdr:colOff>
                    <xdr:row>15</xdr:row>
                    <xdr:rowOff>457200</xdr:rowOff>
                  </from>
                  <to>
                    <xdr:col>25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Check Box 130">
              <controlPr defaultSize="0" autoFill="0" autoLine="0" autoPict="0">
                <anchor moveWithCells="1">
                  <from>
                    <xdr:col>23</xdr:col>
                    <xdr:colOff>180975</xdr:colOff>
                    <xdr:row>17</xdr:row>
                    <xdr:rowOff>0</xdr:rowOff>
                  </from>
                  <to>
                    <xdr:col>25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Check Box 131">
              <controlPr defaultSize="0" autoFill="0" autoLine="0" autoPict="0">
                <anchor moveWithCells="1">
                  <from>
                    <xdr:col>25</xdr:col>
                    <xdr:colOff>180975</xdr:colOff>
                    <xdr:row>12</xdr:row>
                    <xdr:rowOff>361950</xdr:rowOff>
                  </from>
                  <to>
                    <xdr:col>27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Check Box 132">
              <controlPr defaultSize="0" autoFill="0" autoLine="0" autoPict="0">
                <anchor moveWithCells="1">
                  <from>
                    <xdr:col>25</xdr:col>
                    <xdr:colOff>180975</xdr:colOff>
                    <xdr:row>13</xdr:row>
                    <xdr:rowOff>447675</xdr:rowOff>
                  </from>
                  <to>
                    <xdr:col>27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Check Box 133">
              <controlPr defaultSize="0" autoFill="0" autoLine="0" autoPict="0">
                <anchor moveWithCells="1">
                  <from>
                    <xdr:col>25</xdr:col>
                    <xdr:colOff>180975</xdr:colOff>
                    <xdr:row>14</xdr:row>
                    <xdr:rowOff>457200</xdr:rowOff>
                  </from>
                  <to>
                    <xdr:col>27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Check Box 134">
              <controlPr defaultSize="0" autoFill="0" autoLine="0" autoPict="0">
                <anchor moveWithCells="1">
                  <from>
                    <xdr:col>25</xdr:col>
                    <xdr:colOff>180975</xdr:colOff>
                    <xdr:row>15</xdr:row>
                    <xdr:rowOff>457200</xdr:rowOff>
                  </from>
                  <to>
                    <xdr:col>27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Check Box 135">
              <controlPr defaultSize="0" autoFill="0" autoLine="0" autoPict="0">
                <anchor moveWithCells="1">
                  <from>
                    <xdr:col>25</xdr:col>
                    <xdr:colOff>180975</xdr:colOff>
                    <xdr:row>17</xdr:row>
                    <xdr:rowOff>0</xdr:rowOff>
                  </from>
                  <to>
                    <xdr:col>27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Check Box 136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361950</xdr:rowOff>
                  </from>
                  <to>
                    <xdr:col>29</xdr:col>
                    <xdr:colOff>47625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6" name="Check Box 137">
              <controlPr defaultSize="0" autoFill="0" autoLine="0" autoPict="0">
                <anchor moveWithCells="1">
                  <from>
                    <xdr:col>27</xdr:col>
                    <xdr:colOff>190500</xdr:colOff>
                    <xdr:row>13</xdr:row>
                    <xdr:rowOff>447675</xdr:rowOff>
                  </from>
                  <to>
                    <xdr:col>29</xdr:col>
                    <xdr:colOff>47625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7" name="Check Box 138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457200</xdr:rowOff>
                  </from>
                  <to>
                    <xdr:col>29</xdr:col>
                    <xdr:colOff>47625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8" name="Check Box 139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457200</xdr:rowOff>
                  </from>
                  <to>
                    <xdr:col>29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Check Box 140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Check Box 141">
              <controlPr defaultSize="0" autoFill="0" autoLine="0" autoPict="0">
                <anchor moveWithCells="1">
                  <from>
                    <xdr:col>29</xdr:col>
                    <xdr:colOff>180975</xdr:colOff>
                    <xdr:row>12</xdr:row>
                    <xdr:rowOff>361950</xdr:rowOff>
                  </from>
                  <to>
                    <xdr:col>31</xdr:col>
                    <xdr:colOff>28575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Check Box 142">
              <controlPr defaultSize="0" autoFill="0" autoLine="0" autoPict="0">
                <anchor moveWithCells="1">
                  <from>
                    <xdr:col>29</xdr:col>
                    <xdr:colOff>180975</xdr:colOff>
                    <xdr:row>13</xdr:row>
                    <xdr:rowOff>447675</xdr:rowOff>
                  </from>
                  <to>
                    <xdr:col>31</xdr:col>
                    <xdr:colOff>28575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Check Box 143">
              <controlPr defaultSize="0" autoFill="0" autoLine="0" autoPict="0">
                <anchor moveWithCells="1">
                  <from>
                    <xdr:col>29</xdr:col>
                    <xdr:colOff>180975</xdr:colOff>
                    <xdr:row>14</xdr:row>
                    <xdr:rowOff>457200</xdr:rowOff>
                  </from>
                  <to>
                    <xdr:col>31</xdr:col>
                    <xdr:colOff>28575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Check Box 144">
              <controlPr defaultSize="0" autoFill="0" autoLine="0" autoPict="0">
                <anchor moveWithCells="1">
                  <from>
                    <xdr:col>29</xdr:col>
                    <xdr:colOff>180975</xdr:colOff>
                    <xdr:row>15</xdr:row>
                    <xdr:rowOff>457200</xdr:rowOff>
                  </from>
                  <to>
                    <xdr:col>31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Check Box 145">
              <controlPr defaultSize="0" autoFill="0" autoLine="0" autoPict="0">
                <anchor moveWithCells="1">
                  <from>
                    <xdr:col>29</xdr:col>
                    <xdr:colOff>180975</xdr:colOff>
                    <xdr:row>17</xdr:row>
                    <xdr:rowOff>0</xdr:rowOff>
                  </from>
                  <to>
                    <xdr:col>31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Check Box 146">
              <controlPr defaultSize="0" autoFill="0" autoLine="0" autoPict="0">
                <anchor moveWithCells="1">
                  <from>
                    <xdr:col>31</xdr:col>
                    <xdr:colOff>180975</xdr:colOff>
                    <xdr:row>12</xdr:row>
                    <xdr:rowOff>361950</xdr:rowOff>
                  </from>
                  <to>
                    <xdr:col>32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Check Box 147">
              <controlPr defaultSize="0" autoFill="0" autoLine="0" autoPict="0">
                <anchor moveWithCells="1">
                  <from>
                    <xdr:col>31</xdr:col>
                    <xdr:colOff>180975</xdr:colOff>
                    <xdr:row>13</xdr:row>
                    <xdr:rowOff>447675</xdr:rowOff>
                  </from>
                  <to>
                    <xdr:col>32</xdr:col>
                    <xdr:colOff>180975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Check Box 148">
              <controlPr defaultSize="0" autoFill="0" autoLine="0" autoPict="0">
                <anchor moveWithCells="1">
                  <from>
                    <xdr:col>31</xdr:col>
                    <xdr:colOff>180975</xdr:colOff>
                    <xdr:row>14</xdr:row>
                    <xdr:rowOff>457200</xdr:rowOff>
                  </from>
                  <to>
                    <xdr:col>32</xdr:col>
                    <xdr:colOff>180975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Check Box 149">
              <controlPr defaultSize="0" autoFill="0" autoLine="0" autoPict="0">
                <anchor moveWithCells="1">
                  <from>
                    <xdr:col>31</xdr:col>
                    <xdr:colOff>180975</xdr:colOff>
                    <xdr:row>15</xdr:row>
                    <xdr:rowOff>457200</xdr:rowOff>
                  </from>
                  <to>
                    <xdr:col>32</xdr:col>
                    <xdr:colOff>180975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Check Box 150">
              <controlPr defaultSize="0" autoFill="0" autoLine="0" autoPict="0">
                <anchor moveWithCells="1">
                  <from>
                    <xdr:col>31</xdr:col>
                    <xdr:colOff>180975</xdr:colOff>
                    <xdr:row>17</xdr:row>
                    <xdr:rowOff>0</xdr:rowOff>
                  </from>
                  <to>
                    <xdr:col>32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Check Box 15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238125</xdr:rowOff>
                  </from>
                  <to>
                    <xdr:col>2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Check Box 152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2</xdr:col>
                    <xdr:colOff>495300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Check Box 153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85725</xdr:rowOff>
                  </from>
                  <to>
                    <xdr:col>2</xdr:col>
                    <xdr:colOff>495300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3" name="Check Box 155">
              <controlPr defaultSize="0" autoFill="0" autoLine="0" autoPict="0">
                <anchor moveWithCells="1">
                  <from>
                    <xdr:col>17</xdr:col>
                    <xdr:colOff>438150</xdr:colOff>
                    <xdr:row>22</xdr:row>
                    <xdr:rowOff>238125</xdr:rowOff>
                  </from>
                  <to>
                    <xdr:col>19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4" name="Check Box 156">
              <controlPr defaultSize="0" autoFill="0" autoLine="0" autoPict="0">
                <anchor moveWithCells="1">
                  <from>
                    <xdr:col>17</xdr:col>
                    <xdr:colOff>438150</xdr:colOff>
                    <xdr:row>24</xdr:row>
                    <xdr:rowOff>19050</xdr:rowOff>
                  </from>
                  <to>
                    <xdr:col>19</xdr:col>
                    <xdr:colOff>323850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5" name="Check Box 157">
              <controlPr defaultSize="0" autoFill="0" autoLine="0" autoPict="0">
                <anchor moveWithCells="1">
                  <from>
                    <xdr:col>17</xdr:col>
                    <xdr:colOff>438150</xdr:colOff>
                    <xdr:row>25</xdr:row>
                    <xdr:rowOff>57150</xdr:rowOff>
                  </from>
                  <to>
                    <xdr:col>19</xdr:col>
                    <xdr:colOff>323850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6" name="Check Box 158">
              <controlPr defaultSize="0" autoFill="0" autoLine="0" autoPict="0">
                <anchor moveWithCells="1">
                  <from>
                    <xdr:col>0</xdr:col>
                    <xdr:colOff>95250</xdr:colOff>
                    <xdr:row>32</xdr:row>
                    <xdr:rowOff>257175</xdr:rowOff>
                  </from>
                  <to>
                    <xdr:col>2</xdr:col>
                    <xdr:colOff>447675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7" name="Check Box 164">
              <controlPr defaultSize="0" autoFill="0" autoLine="0" autoPict="0">
                <anchor moveWithCells="1">
                  <from>
                    <xdr:col>17</xdr:col>
                    <xdr:colOff>438150</xdr:colOff>
                    <xdr:row>32</xdr:row>
                    <xdr:rowOff>247650</xdr:rowOff>
                  </from>
                  <to>
                    <xdr:col>19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8" name="Check Box 165">
              <controlPr defaultSize="0" autoFill="0" autoLine="0" autoPict="0">
                <anchor moveWithCells="1">
                  <from>
                    <xdr:col>17</xdr:col>
                    <xdr:colOff>438150</xdr:colOff>
                    <xdr:row>34</xdr:row>
                    <xdr:rowOff>19050</xdr:rowOff>
                  </from>
                  <to>
                    <xdr:col>19</xdr:col>
                    <xdr:colOff>323850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9" name="Check Box 166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0</xdr:rowOff>
                  </from>
                  <to>
                    <xdr:col>19</xdr:col>
                    <xdr:colOff>323850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0" name="Check Box 167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257175</xdr:rowOff>
                  </from>
                  <to>
                    <xdr:col>19</xdr:col>
                    <xdr:colOff>323850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1" name="Check Box 168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247650</xdr:rowOff>
                  </from>
                  <to>
                    <xdr:col>19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2" name="Check Box 169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9525</xdr:rowOff>
                  </from>
                  <to>
                    <xdr:col>19</xdr:col>
                    <xdr:colOff>323850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3" name="Check Box 170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238125</xdr:rowOff>
                  </from>
                  <to>
                    <xdr:col>19</xdr:col>
                    <xdr:colOff>323850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4" name="Check Box 173">
              <controlPr defaultSize="0" autoFill="0" autoLine="0" autoPict="0">
                <anchor moveWithCells="1">
                  <from>
                    <xdr:col>0</xdr:col>
                    <xdr:colOff>95250</xdr:colOff>
                    <xdr:row>45</xdr:row>
                    <xdr:rowOff>247650</xdr:rowOff>
                  </from>
                  <to>
                    <xdr:col>2</xdr:col>
                    <xdr:colOff>447675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5" name="Check Box 174">
              <controlPr defaultSize="0" autoFill="0" autoLine="0" autoPict="0">
                <anchor moveWithCells="1">
                  <from>
                    <xdr:col>17</xdr:col>
                    <xdr:colOff>438150</xdr:colOff>
                    <xdr:row>45</xdr:row>
                    <xdr:rowOff>257175</xdr:rowOff>
                  </from>
                  <to>
                    <xdr:col>19</xdr:col>
                    <xdr:colOff>323850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6" name="Check Box 175">
              <controlPr defaultSize="0" autoFill="0" autoLine="0" autoPict="0">
                <anchor moveWithCells="1">
                  <from>
                    <xdr:col>17</xdr:col>
                    <xdr:colOff>438150</xdr:colOff>
                    <xdr:row>47</xdr:row>
                    <xdr:rowOff>9525</xdr:rowOff>
                  </from>
                  <to>
                    <xdr:col>19</xdr:col>
                    <xdr:colOff>323850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7" name="Check Box 176">
              <controlPr defaultSize="0" autoFill="0" autoLine="0" autoPict="0">
                <anchor moveWithCells="1">
                  <from>
                    <xdr:col>17</xdr:col>
                    <xdr:colOff>438150</xdr:colOff>
                    <xdr:row>48</xdr:row>
                    <xdr:rowOff>0</xdr:rowOff>
                  </from>
                  <to>
                    <xdr:col>19</xdr:col>
                    <xdr:colOff>323850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8" name="Check Box 184">
              <controlPr defaultSize="0" autoFill="0" autoLine="0" autoPict="0">
                <anchor moveWithCells="1">
                  <from>
                    <xdr:col>0</xdr:col>
                    <xdr:colOff>95250</xdr:colOff>
                    <xdr:row>33</xdr:row>
                    <xdr:rowOff>247650</xdr:rowOff>
                  </from>
                  <to>
                    <xdr:col>2</xdr:col>
                    <xdr:colOff>447675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9" name="Check Box 185">
              <controlPr defaultSize="0" autoFill="0" autoLine="0" autoPict="0">
                <anchor moveWithCells="1">
                  <from>
                    <xdr:col>0</xdr:col>
                    <xdr:colOff>95250</xdr:colOff>
                    <xdr:row>34</xdr:row>
                    <xdr:rowOff>247650</xdr:rowOff>
                  </from>
                  <to>
                    <xdr:col>2</xdr:col>
                    <xdr:colOff>447675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0" name="Check Box 186">
              <controlPr defaultSize="0" autoFill="0" autoLine="0" autoPict="0">
                <anchor moveWithCells="1">
                  <from>
                    <xdr:col>0</xdr:col>
                    <xdr:colOff>95250</xdr:colOff>
                    <xdr:row>35</xdr:row>
                    <xdr:rowOff>257175</xdr:rowOff>
                  </from>
                  <to>
                    <xdr:col>2</xdr:col>
                    <xdr:colOff>447675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1" name="Check Box 189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0</xdr:rowOff>
                  </from>
                  <to>
                    <xdr:col>19</xdr:col>
                    <xdr:colOff>323850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2" name="Check Box 190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247650</xdr:rowOff>
                  </from>
                  <to>
                    <xdr:col>19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53" name="Check Box 191">
              <controlPr defaultSize="0" autoFill="0" autoLine="0" autoPict="0">
                <anchor moveWithCells="1">
                  <from>
                    <xdr:col>17</xdr:col>
                    <xdr:colOff>438150</xdr:colOff>
                    <xdr:row>28</xdr:row>
                    <xdr:rowOff>66675</xdr:rowOff>
                  </from>
                  <to>
                    <xdr:col>19</xdr:col>
                    <xdr:colOff>323850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54" name="Check Box 193">
              <controlPr defaultSize="0" autoFill="0" autoLine="0" autoPict="0">
                <anchor moveWithCells="1">
                  <from>
                    <xdr:col>17</xdr:col>
                    <xdr:colOff>438150</xdr:colOff>
                    <xdr:row>39</xdr:row>
                    <xdr:rowOff>247650</xdr:rowOff>
                  </from>
                  <to>
                    <xdr:col>19</xdr:col>
                    <xdr:colOff>133350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482"/>
  <sheetViews>
    <sheetView showGridLines="0" zoomScale="115" zoomScaleNormal="115" workbookViewId="0">
      <selection activeCell="A20" sqref="A20"/>
    </sheetView>
  </sheetViews>
  <sheetFormatPr defaultColWidth="9.140625" defaultRowHeight="12.75" x14ac:dyDescent="0.2"/>
  <cols>
    <col min="1" max="1" width="82.140625" style="14" customWidth="1"/>
    <col min="2" max="2" width="9.140625" style="14" bestFit="1" customWidth="1"/>
    <col min="3" max="4" width="6.7109375" style="14" customWidth="1"/>
    <col min="5" max="5" width="7.85546875" style="14" customWidth="1"/>
    <col min="6" max="12" width="6.7109375" style="14" customWidth="1"/>
    <col min="13" max="13" width="6.7109375" style="14" bestFit="1" customWidth="1"/>
    <col min="14" max="14" width="6.7109375" style="14" customWidth="1"/>
    <col min="15" max="27" width="9.85546875" style="14" customWidth="1"/>
    <col min="28" max="28" width="5.5703125" style="14" customWidth="1"/>
    <col min="29" max="16384" width="9.140625" style="14"/>
  </cols>
  <sheetData>
    <row r="1" spans="1:27" x14ac:dyDescent="0.2">
      <c r="A1" s="34" t="s">
        <v>7</v>
      </c>
      <c r="B1" s="47" t="s">
        <v>14</v>
      </c>
      <c r="C1" s="42">
        <f>'Implementation Plan'!J5</f>
        <v>42212</v>
      </c>
      <c r="D1" s="43">
        <f>'Implementation Plan'!L5</f>
        <v>42219</v>
      </c>
      <c r="E1" s="43">
        <f>'Implementation Plan'!N5</f>
        <v>42226</v>
      </c>
      <c r="F1" s="43">
        <f>'Implementation Plan'!P5</f>
        <v>42233</v>
      </c>
      <c r="G1" s="43">
        <f>'Implementation Plan'!R5</f>
        <v>42240</v>
      </c>
      <c r="H1" s="43">
        <f>'Implementation Plan'!T5</f>
        <v>42247</v>
      </c>
      <c r="I1" s="43">
        <f>'Implementation Plan'!V5</f>
        <v>42254</v>
      </c>
      <c r="J1" s="43">
        <f>'Implementation Plan'!X5</f>
        <v>42261</v>
      </c>
      <c r="K1" s="43">
        <f>'Implementation Plan'!Z5</f>
        <v>42268</v>
      </c>
      <c r="L1" s="43">
        <f>'Implementation Plan'!AB5</f>
        <v>42275</v>
      </c>
      <c r="M1" s="43">
        <f>'Implementation Plan'!AD5</f>
        <v>42282</v>
      </c>
      <c r="N1" s="43">
        <f>'Implementation Plan'!AF5</f>
        <v>42289</v>
      </c>
      <c r="O1" s="42">
        <v>40936</v>
      </c>
      <c r="P1" s="43">
        <v>40943</v>
      </c>
      <c r="Q1" s="43">
        <v>40950</v>
      </c>
      <c r="R1" s="43">
        <v>40957</v>
      </c>
      <c r="S1" s="43">
        <v>40964</v>
      </c>
      <c r="T1" s="43">
        <v>40972</v>
      </c>
      <c r="U1" s="43">
        <v>40979</v>
      </c>
      <c r="V1" s="43">
        <v>40986</v>
      </c>
      <c r="W1" s="43">
        <v>40993</v>
      </c>
      <c r="X1" s="43">
        <v>41000</v>
      </c>
      <c r="Y1" s="43">
        <v>41007</v>
      </c>
      <c r="Z1" s="43" t="s">
        <v>12</v>
      </c>
      <c r="AA1" s="34" t="s">
        <v>6</v>
      </c>
    </row>
    <row r="2" spans="1:27" x14ac:dyDescent="0.2">
      <c r="A2" s="35" t="str">
        <f>'Implementation Plan'!B6</f>
        <v>Weekly Focusing</v>
      </c>
      <c r="B2" s="47">
        <v>12</v>
      </c>
      <c r="C2" s="24" t="b">
        <v>1</v>
      </c>
      <c r="D2" s="24" t="b">
        <v>1</v>
      </c>
      <c r="E2" s="24" t="b">
        <v>1</v>
      </c>
      <c r="F2" s="24" t="b">
        <v>1</v>
      </c>
      <c r="G2" s="24" t="b">
        <v>1</v>
      </c>
      <c r="H2" s="24" t="b">
        <v>1</v>
      </c>
      <c r="I2" s="24" t="b">
        <v>1</v>
      </c>
      <c r="J2" s="24" t="b">
        <v>1</v>
      </c>
      <c r="K2" s="24" t="b">
        <v>1</v>
      </c>
      <c r="L2" s="24" t="b">
        <v>1</v>
      </c>
      <c r="M2" s="24" t="b">
        <v>1</v>
      </c>
      <c r="N2" s="24" t="b">
        <v>1</v>
      </c>
      <c r="O2" s="25">
        <f t="shared" ref="O2:O8" si="0">IF(C2=TRUE, 1, 0)</f>
        <v>1</v>
      </c>
      <c r="P2" s="25">
        <f t="shared" ref="P2:X2" si="1">IF(D2=TRUE, 1, 0)</f>
        <v>1</v>
      </c>
      <c r="Q2" s="25">
        <f t="shared" si="1"/>
        <v>1</v>
      </c>
      <c r="R2" s="25">
        <f t="shared" si="1"/>
        <v>1</v>
      </c>
      <c r="S2" s="25">
        <f t="shared" si="1"/>
        <v>1</v>
      </c>
      <c r="T2" s="25">
        <f t="shared" si="1"/>
        <v>1</v>
      </c>
      <c r="U2" s="25">
        <f t="shared" si="1"/>
        <v>1</v>
      </c>
      <c r="V2" s="25">
        <f t="shared" si="1"/>
        <v>1</v>
      </c>
      <c r="W2" s="25">
        <f t="shared" si="1"/>
        <v>1</v>
      </c>
      <c r="X2" s="25">
        <f t="shared" si="1"/>
        <v>1</v>
      </c>
      <c r="Y2" s="25">
        <f t="shared" ref="Y2:Z8" si="2">IF(M2=TRUE, 1, 0)</f>
        <v>1</v>
      </c>
      <c r="Z2" s="25">
        <f t="shared" si="2"/>
        <v>1</v>
      </c>
      <c r="AA2" s="26">
        <f t="shared" ref="AA2:AA6" si="3">SUM(O2:Z2)</f>
        <v>12</v>
      </c>
    </row>
    <row r="3" spans="1:27" x14ac:dyDescent="0.2">
      <c r="A3" s="35" t="str">
        <f>'Implementation Plan'!B7</f>
        <v>Disciplined Task Capture</v>
      </c>
      <c r="B3" s="47">
        <v>12</v>
      </c>
      <c r="C3" s="24" t="b">
        <v>1</v>
      </c>
      <c r="D3" s="24" t="b">
        <v>1</v>
      </c>
      <c r="E3" s="24" t="b">
        <v>1</v>
      </c>
      <c r="F3" s="24" t="b">
        <v>0</v>
      </c>
      <c r="G3" s="24" t="b">
        <v>0</v>
      </c>
      <c r="H3" s="24" t="b">
        <v>1</v>
      </c>
      <c r="I3" s="24" t="b">
        <v>1</v>
      </c>
      <c r="J3" s="24" t="b">
        <v>0</v>
      </c>
      <c r="K3" s="24" t="b">
        <v>1</v>
      </c>
      <c r="L3" s="24" t="b">
        <v>1</v>
      </c>
      <c r="M3" s="24" t="b">
        <v>1</v>
      </c>
      <c r="N3" s="24" t="b">
        <v>0</v>
      </c>
      <c r="O3" s="25">
        <f t="shared" ref="O3:X3" si="4">IF(C3=TRUE, 1, 0)</f>
        <v>1</v>
      </c>
      <c r="P3" s="25">
        <f t="shared" si="4"/>
        <v>1</v>
      </c>
      <c r="Q3" s="25">
        <f t="shared" si="4"/>
        <v>1</v>
      </c>
      <c r="R3" s="25">
        <f t="shared" si="4"/>
        <v>0</v>
      </c>
      <c r="S3" s="25">
        <f t="shared" si="4"/>
        <v>0</v>
      </c>
      <c r="T3" s="25">
        <f t="shared" si="4"/>
        <v>1</v>
      </c>
      <c r="U3" s="25">
        <f t="shared" si="4"/>
        <v>1</v>
      </c>
      <c r="V3" s="25">
        <f t="shared" si="4"/>
        <v>0</v>
      </c>
      <c r="W3" s="25">
        <f t="shared" si="4"/>
        <v>1</v>
      </c>
      <c r="X3" s="25">
        <f t="shared" si="4"/>
        <v>1</v>
      </c>
      <c r="Y3" s="25">
        <f t="shared" si="2"/>
        <v>1</v>
      </c>
      <c r="Z3" s="25">
        <f t="shared" si="2"/>
        <v>0</v>
      </c>
      <c r="AA3" s="26">
        <f t="shared" si="3"/>
        <v>8</v>
      </c>
    </row>
    <row r="4" spans="1:27" x14ac:dyDescent="0.2">
      <c r="A4" s="35" t="str">
        <f>'Implementation Plan'!B8</f>
        <v>Structural Meetings</v>
      </c>
      <c r="B4" s="47">
        <v>12</v>
      </c>
      <c r="C4" s="24" t="b">
        <v>1</v>
      </c>
      <c r="D4" s="24" t="b">
        <v>1</v>
      </c>
      <c r="E4" s="24" t="b">
        <v>1</v>
      </c>
      <c r="F4" s="24" t="b">
        <v>1</v>
      </c>
      <c r="G4" s="24" t="b">
        <v>1</v>
      </c>
      <c r="H4" s="24" t="b">
        <v>1</v>
      </c>
      <c r="I4" s="24" t="b">
        <v>1</v>
      </c>
      <c r="J4" s="24" t="b">
        <v>1</v>
      </c>
      <c r="K4" s="24" t="b">
        <v>1</v>
      </c>
      <c r="L4" s="24" t="b">
        <v>1</v>
      </c>
      <c r="M4" s="24" t="b">
        <v>1</v>
      </c>
      <c r="N4" s="24" t="b">
        <v>1</v>
      </c>
      <c r="O4" s="25">
        <f t="shared" si="0"/>
        <v>1</v>
      </c>
      <c r="P4" s="25">
        <f t="shared" ref="P4:X8" si="5">IF(D4=TRUE, 1, 0)</f>
        <v>1</v>
      </c>
      <c r="Q4" s="25">
        <f t="shared" si="5"/>
        <v>1</v>
      </c>
      <c r="R4" s="25">
        <f t="shared" si="5"/>
        <v>1</v>
      </c>
      <c r="S4" s="25">
        <f t="shared" si="5"/>
        <v>1</v>
      </c>
      <c r="T4" s="25">
        <f t="shared" si="5"/>
        <v>1</v>
      </c>
      <c r="U4" s="25">
        <f t="shared" si="5"/>
        <v>1</v>
      </c>
      <c r="V4" s="25">
        <f t="shared" si="5"/>
        <v>1</v>
      </c>
      <c r="W4" s="25">
        <f t="shared" si="5"/>
        <v>1</v>
      </c>
      <c r="X4" s="25">
        <f t="shared" si="5"/>
        <v>1</v>
      </c>
      <c r="Y4" s="25">
        <f t="shared" si="2"/>
        <v>1</v>
      </c>
      <c r="Z4" s="25">
        <f t="shared" si="2"/>
        <v>1</v>
      </c>
      <c r="AA4" s="26">
        <f t="shared" si="3"/>
        <v>12</v>
      </c>
    </row>
    <row r="5" spans="1:27" x14ac:dyDescent="0.2">
      <c r="A5" s="35" t="str">
        <f>'Implementation Plan'!B9</f>
        <v>Recalibration/Redirecting Energy</v>
      </c>
      <c r="B5" s="47">
        <v>12</v>
      </c>
      <c r="C5" s="24" t="b">
        <v>1</v>
      </c>
      <c r="D5" s="24" t="b">
        <v>1</v>
      </c>
      <c r="E5" s="24" t="b">
        <v>1</v>
      </c>
      <c r="F5" s="24" t="b">
        <v>1</v>
      </c>
      <c r="G5" s="24" t="b">
        <v>1</v>
      </c>
      <c r="H5" s="24" t="b">
        <v>1</v>
      </c>
      <c r="I5" s="24" t="b">
        <v>1</v>
      </c>
      <c r="J5" s="24" t="b">
        <v>1</v>
      </c>
      <c r="K5" s="24" t="b">
        <v>1</v>
      </c>
      <c r="L5" s="24" t="b">
        <v>0</v>
      </c>
      <c r="M5" s="24" t="b">
        <v>0</v>
      </c>
      <c r="N5" s="24" t="b">
        <v>0</v>
      </c>
      <c r="O5" s="25">
        <f t="shared" si="0"/>
        <v>1</v>
      </c>
      <c r="P5" s="25">
        <f t="shared" si="5"/>
        <v>1</v>
      </c>
      <c r="Q5" s="25">
        <f t="shared" si="5"/>
        <v>1</v>
      </c>
      <c r="R5" s="25">
        <f t="shared" si="5"/>
        <v>1</v>
      </c>
      <c r="S5" s="25">
        <f t="shared" si="5"/>
        <v>1</v>
      </c>
      <c r="T5" s="25">
        <f t="shared" si="5"/>
        <v>1</v>
      </c>
      <c r="U5" s="25">
        <f t="shared" si="5"/>
        <v>1</v>
      </c>
      <c r="V5" s="25">
        <f t="shared" si="5"/>
        <v>1</v>
      </c>
      <c r="W5" s="25">
        <f t="shared" si="5"/>
        <v>1</v>
      </c>
      <c r="X5" s="25">
        <f t="shared" si="5"/>
        <v>0</v>
      </c>
      <c r="Y5" s="25">
        <f t="shared" si="2"/>
        <v>0</v>
      </c>
      <c r="Z5" s="25">
        <f t="shared" si="2"/>
        <v>0</v>
      </c>
      <c r="AA5" s="26">
        <f t="shared" si="3"/>
        <v>9</v>
      </c>
    </row>
    <row r="6" spans="1:27" x14ac:dyDescent="0.2">
      <c r="A6" s="35" t="str">
        <f>'Implementation Plan'!B10</f>
        <v>e-Journal Posting</v>
      </c>
      <c r="B6" s="47">
        <v>12</v>
      </c>
      <c r="C6" s="24" t="b">
        <v>0</v>
      </c>
      <c r="D6" s="24" t="b">
        <v>0</v>
      </c>
      <c r="E6" s="24" t="b">
        <v>0</v>
      </c>
      <c r="F6" s="24" t="b">
        <v>0</v>
      </c>
      <c r="G6" s="24" t="b">
        <v>0</v>
      </c>
      <c r="H6" s="24" t="b">
        <v>1</v>
      </c>
      <c r="I6" s="24" t="b">
        <v>0</v>
      </c>
      <c r="J6" s="24" t="b">
        <v>0</v>
      </c>
      <c r="K6" s="24" t="b">
        <v>1</v>
      </c>
      <c r="L6" s="24" t="b">
        <v>1</v>
      </c>
      <c r="M6" s="24" t="b">
        <v>0</v>
      </c>
      <c r="N6" s="24" t="b">
        <v>0</v>
      </c>
      <c r="O6" s="25">
        <f t="shared" si="0"/>
        <v>0</v>
      </c>
      <c r="P6" s="25">
        <f t="shared" si="5"/>
        <v>0</v>
      </c>
      <c r="Q6" s="25">
        <f t="shared" si="5"/>
        <v>0</v>
      </c>
      <c r="R6" s="25">
        <f t="shared" si="5"/>
        <v>0</v>
      </c>
      <c r="S6" s="25">
        <f t="shared" si="5"/>
        <v>0</v>
      </c>
      <c r="T6" s="25">
        <f t="shared" si="5"/>
        <v>1</v>
      </c>
      <c r="U6" s="25">
        <f t="shared" si="5"/>
        <v>0</v>
      </c>
      <c r="V6" s="25">
        <f t="shared" si="5"/>
        <v>0</v>
      </c>
      <c r="W6" s="25">
        <f t="shared" si="5"/>
        <v>1</v>
      </c>
      <c r="X6" s="25">
        <f t="shared" si="5"/>
        <v>1</v>
      </c>
      <c r="Y6" s="25">
        <f t="shared" si="2"/>
        <v>0</v>
      </c>
      <c r="Z6" s="25">
        <f t="shared" si="2"/>
        <v>0</v>
      </c>
      <c r="AA6" s="26">
        <f t="shared" si="3"/>
        <v>3</v>
      </c>
    </row>
    <row r="7" spans="1:27" x14ac:dyDescent="0.2">
      <c r="A7" s="35" t="str">
        <f>'Implementation Plan'!B11</f>
        <v>Teleclasses</v>
      </c>
      <c r="B7" s="47">
        <v>6</v>
      </c>
      <c r="C7" s="24" t="b">
        <v>0</v>
      </c>
      <c r="D7" s="24" t="b">
        <v>1</v>
      </c>
      <c r="E7" s="24" t="b">
        <v>0</v>
      </c>
      <c r="F7" s="24" t="b">
        <v>1</v>
      </c>
      <c r="G7" s="24" t="b">
        <v>0</v>
      </c>
      <c r="H7" s="24" t="b">
        <v>1</v>
      </c>
      <c r="I7" s="24" t="b">
        <v>0</v>
      </c>
      <c r="J7" s="24" t="b">
        <v>0</v>
      </c>
      <c r="K7" s="24" t="b">
        <v>0</v>
      </c>
      <c r="L7" s="24" t="b">
        <v>1</v>
      </c>
      <c r="M7" s="24" t="b">
        <v>0</v>
      </c>
      <c r="N7" s="24" t="b">
        <v>1</v>
      </c>
      <c r="O7" s="25">
        <f t="shared" si="0"/>
        <v>0</v>
      </c>
      <c r="P7" s="25">
        <f t="shared" si="5"/>
        <v>1</v>
      </c>
      <c r="Q7" s="25">
        <f t="shared" si="5"/>
        <v>0</v>
      </c>
      <c r="R7" s="25">
        <f t="shared" si="5"/>
        <v>1</v>
      </c>
      <c r="S7" s="25">
        <f t="shared" si="5"/>
        <v>0</v>
      </c>
      <c r="T7" s="25">
        <f t="shared" si="5"/>
        <v>1</v>
      </c>
      <c r="U7" s="25">
        <f t="shared" si="5"/>
        <v>0</v>
      </c>
      <c r="V7" s="25">
        <f t="shared" si="5"/>
        <v>0</v>
      </c>
      <c r="W7" s="25">
        <f t="shared" si="5"/>
        <v>0</v>
      </c>
      <c r="X7" s="25">
        <f t="shared" si="5"/>
        <v>1</v>
      </c>
      <c r="Y7" s="25">
        <f t="shared" si="2"/>
        <v>0</v>
      </c>
      <c r="Z7" s="25">
        <f t="shared" si="2"/>
        <v>1</v>
      </c>
      <c r="AA7" s="26">
        <f>IF(SUM(O7:Z7)&gt;6,6,SUM(O7:Z7))</f>
        <v>5</v>
      </c>
    </row>
    <row r="8" spans="1:27" ht="13.5" thickBot="1" x14ac:dyDescent="0.25">
      <c r="A8" s="35"/>
      <c r="B8" s="5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>
        <f t="shared" si="0"/>
        <v>0</v>
      </c>
      <c r="P8" s="25">
        <f t="shared" si="5"/>
        <v>0</v>
      </c>
      <c r="Q8" s="25">
        <f t="shared" si="5"/>
        <v>0</v>
      </c>
      <c r="R8" s="25">
        <f t="shared" si="5"/>
        <v>0</v>
      </c>
      <c r="S8" s="25">
        <f t="shared" si="5"/>
        <v>0</v>
      </c>
      <c r="T8" s="25">
        <f t="shared" si="5"/>
        <v>0</v>
      </c>
      <c r="U8" s="25">
        <f t="shared" si="5"/>
        <v>0</v>
      </c>
      <c r="V8" s="25">
        <f t="shared" si="5"/>
        <v>0</v>
      </c>
      <c r="W8" s="25">
        <f t="shared" si="5"/>
        <v>0</v>
      </c>
      <c r="X8" s="25">
        <f t="shared" si="5"/>
        <v>0</v>
      </c>
      <c r="Y8" s="25">
        <f t="shared" si="2"/>
        <v>0</v>
      </c>
      <c r="Z8" s="25">
        <f t="shared" si="2"/>
        <v>0</v>
      </c>
      <c r="AA8" s="51">
        <f>IF(SUM(O8:Z8)&gt;6,6,SUM(O8:Z8))</f>
        <v>0</v>
      </c>
    </row>
    <row r="9" spans="1:27" ht="13.5" thickBot="1" x14ac:dyDescent="0.25">
      <c r="A9" s="54" t="s">
        <v>15</v>
      </c>
      <c r="B9" s="50">
        <f>SUM(B2:B8)</f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Z9" s="28"/>
      <c r="AA9" s="52">
        <f>SUM(AA2:AA8)</f>
        <v>49</v>
      </c>
    </row>
    <row r="10" spans="1:27" x14ac:dyDescent="0.2">
      <c r="A10" s="5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Z10" s="28"/>
      <c r="AA10" s="3"/>
    </row>
    <row r="11" spans="1:27" x14ac:dyDescent="0.2">
      <c r="A11" s="54"/>
      <c r="B11" s="4"/>
      <c r="C11" s="3"/>
      <c r="D11" s="3"/>
      <c r="E11" s="3"/>
      <c r="F11" s="3"/>
      <c r="G11" s="8" t="s">
        <v>32</v>
      </c>
      <c r="H11" s="3"/>
      <c r="I11" s="3"/>
      <c r="J11" s="3"/>
      <c r="K11" s="3"/>
      <c r="L11" s="3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Z11" s="28"/>
      <c r="AA11" s="3"/>
    </row>
    <row r="12" spans="1:27" ht="25.5" x14ac:dyDescent="0.2">
      <c r="A12" s="5" t="str">
        <f>'Implementation Plan'!$B$12</f>
        <v>COACHING CALLS - (DATES TBD)</v>
      </c>
      <c r="B12" s="29" t="s">
        <v>8</v>
      </c>
      <c r="C12" s="29" t="s">
        <v>9</v>
      </c>
      <c r="D12" s="30" t="s">
        <v>10</v>
      </c>
      <c r="E12" s="29" t="s">
        <v>11</v>
      </c>
      <c r="F12" s="3"/>
      <c r="G12" s="42">
        <f>C1</f>
        <v>42212</v>
      </c>
      <c r="H12" s="42">
        <f t="shared" ref="H12:R12" si="6">D1</f>
        <v>42219</v>
      </c>
      <c r="I12" s="42">
        <f t="shared" si="6"/>
        <v>42226</v>
      </c>
      <c r="J12" s="42">
        <f t="shared" si="6"/>
        <v>42233</v>
      </c>
      <c r="K12" s="42">
        <f t="shared" si="6"/>
        <v>42240</v>
      </c>
      <c r="L12" s="42">
        <f t="shared" si="6"/>
        <v>42247</v>
      </c>
      <c r="M12" s="42">
        <f t="shared" si="6"/>
        <v>42254</v>
      </c>
      <c r="N12" s="42">
        <f t="shared" si="6"/>
        <v>42261</v>
      </c>
      <c r="O12" s="42">
        <f t="shared" si="6"/>
        <v>42268</v>
      </c>
      <c r="P12" s="42">
        <f t="shared" si="6"/>
        <v>42275</v>
      </c>
      <c r="Q12" s="42">
        <f t="shared" si="6"/>
        <v>42282</v>
      </c>
      <c r="R12" s="42">
        <f t="shared" si="6"/>
        <v>42289</v>
      </c>
      <c r="S12" s="227" t="s">
        <v>33</v>
      </c>
      <c r="T12" s="27"/>
      <c r="U12" s="27"/>
      <c r="V12" s="27"/>
      <c r="W12" s="27"/>
      <c r="X12" s="27"/>
      <c r="Z12" s="28"/>
      <c r="AA12" s="3"/>
    </row>
    <row r="13" spans="1:27" ht="15" x14ac:dyDescent="0.25">
      <c r="A13" s="21" t="str">
        <f>'Implementation Plan'!B14</f>
        <v>Leveraged Team Management/Leading Conflict</v>
      </c>
      <c r="B13" s="228">
        <v>20</v>
      </c>
      <c r="C13" s="24" t="b">
        <f>IF(S13&gt;0,TRUE)</f>
        <v>1</v>
      </c>
      <c r="D13" s="24">
        <f>IF(C13=TRUE, 1, 0)</f>
        <v>1</v>
      </c>
      <c r="E13" s="229">
        <f t="shared" ref="E13:E17" si="7">D13*B13</f>
        <v>20</v>
      </c>
      <c r="F13" s="3"/>
      <c r="G13" s="24" t="b">
        <v>1</v>
      </c>
      <c r="H13" s="24" t="b">
        <v>1</v>
      </c>
      <c r="I13" s="24" t="b">
        <v>1</v>
      </c>
      <c r="J13" s="24" t="b">
        <v>1</v>
      </c>
      <c r="K13" s="24" t="b">
        <v>1</v>
      </c>
      <c r="L13" s="24" t="b">
        <v>1</v>
      </c>
      <c r="M13" s="24" t="b">
        <v>1</v>
      </c>
      <c r="N13" s="24" t="b">
        <v>0</v>
      </c>
      <c r="O13" s="24" t="b">
        <v>1</v>
      </c>
      <c r="P13" s="24" t="b">
        <v>1</v>
      </c>
      <c r="Q13" s="24" t="b">
        <v>1</v>
      </c>
      <c r="R13" s="24" t="b">
        <v>1</v>
      </c>
      <c r="S13" s="25">
        <f>COUNTIF(G13:R13,TRUE)</f>
        <v>11</v>
      </c>
      <c r="T13" s="27"/>
      <c r="U13" s="27"/>
      <c r="V13" s="27"/>
      <c r="W13" s="27"/>
      <c r="X13" s="27"/>
      <c r="Z13" s="28"/>
      <c r="AA13" s="3"/>
    </row>
    <row r="14" spans="1:27" ht="15" x14ac:dyDescent="0.25">
      <c r="A14" s="21" t="str">
        <f>'Implementation Plan'!B15</f>
        <v>Refine IRDA</v>
      </c>
      <c r="B14" s="228">
        <v>20</v>
      </c>
      <c r="C14" s="24" t="b">
        <f t="shared" ref="C14:C17" si="8">IF(S14&gt;0,TRUE)</f>
        <v>1</v>
      </c>
      <c r="D14" s="24">
        <f t="shared" ref="D14:D17" si="9">IF(C14=TRUE, 1, 0)</f>
        <v>1</v>
      </c>
      <c r="E14" s="229">
        <f t="shared" si="7"/>
        <v>20</v>
      </c>
      <c r="F14" s="3"/>
      <c r="G14" s="24" t="b">
        <v>0</v>
      </c>
      <c r="H14" s="24" t="b">
        <v>1</v>
      </c>
      <c r="I14" s="24" t="b">
        <v>1</v>
      </c>
      <c r="J14" s="24" t="b">
        <v>1</v>
      </c>
      <c r="K14" s="24" t="b">
        <v>1</v>
      </c>
      <c r="L14" s="24" t="b">
        <v>1</v>
      </c>
      <c r="M14" s="24" t="b">
        <v>1</v>
      </c>
      <c r="N14" s="24" t="b">
        <v>0</v>
      </c>
      <c r="O14" s="24" t="b">
        <v>1</v>
      </c>
      <c r="P14" s="24" t="b">
        <v>1</v>
      </c>
      <c r="Q14" s="24" t="b">
        <v>1</v>
      </c>
      <c r="R14" s="24" t="b">
        <v>1</v>
      </c>
      <c r="S14" s="25">
        <f t="shared" ref="S14:S19" si="10">COUNTIF(G14:R14,TRUE)</f>
        <v>10</v>
      </c>
      <c r="T14" s="27"/>
      <c r="U14" s="27"/>
      <c r="V14" s="27"/>
      <c r="W14" s="27"/>
      <c r="X14" s="27"/>
      <c r="Z14" s="28"/>
      <c r="AA14" s="3"/>
    </row>
    <row r="15" spans="1:27" ht="15" x14ac:dyDescent="0.25">
      <c r="A15" s="21" t="str">
        <f>'Implementation Plan'!B16</f>
        <v>Open</v>
      </c>
      <c r="B15" s="228">
        <v>20</v>
      </c>
      <c r="C15" s="24" t="b">
        <f t="shared" si="8"/>
        <v>0</v>
      </c>
      <c r="D15" s="24">
        <f t="shared" si="9"/>
        <v>0</v>
      </c>
      <c r="E15" s="229">
        <f t="shared" si="7"/>
        <v>0</v>
      </c>
      <c r="F15" s="3"/>
      <c r="G15" s="24" t="b">
        <v>0</v>
      </c>
      <c r="H15" s="24" t="b">
        <v>0</v>
      </c>
      <c r="I15" s="24" t="b">
        <v>0</v>
      </c>
      <c r="J15" s="24" t="b">
        <v>0</v>
      </c>
      <c r="K15" s="24" t="b">
        <v>0</v>
      </c>
      <c r="L15" s="24" t="b">
        <v>0</v>
      </c>
      <c r="M15" s="24" t="b">
        <v>0</v>
      </c>
      <c r="N15" s="24" t="b">
        <v>0</v>
      </c>
      <c r="O15" s="24" t="b">
        <v>0</v>
      </c>
      <c r="P15" s="24" t="b">
        <v>0</v>
      </c>
      <c r="Q15" s="24" t="b">
        <v>0</v>
      </c>
      <c r="R15" s="24" t="b">
        <v>0</v>
      </c>
      <c r="S15" s="25">
        <f t="shared" si="10"/>
        <v>0</v>
      </c>
      <c r="T15" s="27"/>
      <c r="U15" s="27"/>
      <c r="V15" s="27"/>
      <c r="W15" s="27"/>
      <c r="X15" s="27"/>
      <c r="Z15" s="28"/>
      <c r="AA15" s="3"/>
    </row>
    <row r="16" spans="1:27" ht="15" x14ac:dyDescent="0.25">
      <c r="A16" s="21" t="str">
        <f>'Implementation Plan'!B17</f>
        <v>Open</v>
      </c>
      <c r="B16" s="228">
        <v>20</v>
      </c>
      <c r="C16" s="24" t="b">
        <f t="shared" si="8"/>
        <v>0</v>
      </c>
      <c r="D16" s="24">
        <f t="shared" si="9"/>
        <v>0</v>
      </c>
      <c r="E16" s="229">
        <f t="shared" si="7"/>
        <v>0</v>
      </c>
      <c r="F16" s="3"/>
      <c r="G16" s="24" t="b">
        <v>0</v>
      </c>
      <c r="H16" s="24" t="b">
        <v>0</v>
      </c>
      <c r="I16" s="24" t="b">
        <v>0</v>
      </c>
      <c r="J16" s="24" t="b">
        <v>0</v>
      </c>
      <c r="K16" s="24" t="b">
        <v>0</v>
      </c>
      <c r="L16" s="24" t="b">
        <v>0</v>
      </c>
      <c r="M16" s="24" t="b">
        <v>0</v>
      </c>
      <c r="N16" s="24" t="b">
        <v>0</v>
      </c>
      <c r="O16" s="24" t="b">
        <v>0</v>
      </c>
      <c r="P16" s="24" t="b">
        <v>0</v>
      </c>
      <c r="Q16" s="24" t="b">
        <v>0</v>
      </c>
      <c r="R16" s="24" t="b">
        <v>0</v>
      </c>
      <c r="S16" s="25">
        <f t="shared" si="10"/>
        <v>0</v>
      </c>
      <c r="T16" s="27"/>
      <c r="U16" s="27"/>
      <c r="V16" s="27"/>
      <c r="W16" s="27"/>
      <c r="X16" s="27"/>
      <c r="Z16" s="28"/>
      <c r="AA16" s="3"/>
    </row>
    <row r="17" spans="1:27" ht="15" x14ac:dyDescent="0.25">
      <c r="A17" s="21" t="str">
        <f>'Implementation Plan'!B18</f>
        <v>Live</v>
      </c>
      <c r="B17" s="228">
        <v>20</v>
      </c>
      <c r="C17" s="24" t="b">
        <f t="shared" si="8"/>
        <v>0</v>
      </c>
      <c r="D17" s="24">
        <f t="shared" si="9"/>
        <v>0</v>
      </c>
      <c r="E17" s="229">
        <f t="shared" si="7"/>
        <v>0</v>
      </c>
      <c r="F17" s="3"/>
      <c r="G17" s="24" t="b">
        <v>0</v>
      </c>
      <c r="H17" s="24" t="b">
        <v>0</v>
      </c>
      <c r="I17" s="24" t="b">
        <v>0</v>
      </c>
      <c r="J17" s="24" t="b">
        <v>0</v>
      </c>
      <c r="K17" s="24" t="b">
        <v>0</v>
      </c>
      <c r="L17" s="24" t="b">
        <v>0</v>
      </c>
      <c r="M17" s="24" t="b">
        <v>0</v>
      </c>
      <c r="N17" s="24" t="b">
        <v>0</v>
      </c>
      <c r="O17" s="24" t="b">
        <v>0</v>
      </c>
      <c r="P17" s="24" t="b">
        <v>0</v>
      </c>
      <c r="Q17" s="24" t="b">
        <v>0</v>
      </c>
      <c r="R17" s="24" t="b">
        <v>0</v>
      </c>
      <c r="S17" s="25">
        <f t="shared" si="10"/>
        <v>0</v>
      </c>
      <c r="T17" s="27"/>
      <c r="U17" s="27"/>
      <c r="V17" s="27"/>
      <c r="W17" s="27"/>
      <c r="X17" s="27"/>
      <c r="Z17" s="28"/>
      <c r="AA17" s="3"/>
    </row>
    <row r="18" spans="1:27" ht="15" x14ac:dyDescent="0.25">
      <c r="A18" s="21">
        <f>'Implementation Plan'!B20</f>
        <v>0</v>
      </c>
      <c r="B18" s="228"/>
      <c r="C18" s="24"/>
      <c r="D18" s="24"/>
      <c r="E18" s="229"/>
      <c r="F18" s="3"/>
      <c r="G18" s="24" t="b">
        <v>0</v>
      </c>
      <c r="H18" s="24" t="b">
        <v>0</v>
      </c>
      <c r="I18" s="24" t="b">
        <v>0</v>
      </c>
      <c r="J18" s="24" t="b">
        <v>0</v>
      </c>
      <c r="K18" s="24" t="b">
        <v>0</v>
      </c>
      <c r="L18" s="24" t="b">
        <v>0</v>
      </c>
      <c r="M18" s="24" t="b">
        <v>0</v>
      </c>
      <c r="N18" s="24" t="b">
        <v>0</v>
      </c>
      <c r="O18" s="24" t="b">
        <v>0</v>
      </c>
      <c r="P18" s="24" t="b">
        <v>0</v>
      </c>
      <c r="Q18" s="24" t="b">
        <v>0</v>
      </c>
      <c r="R18" s="24" t="b">
        <v>0</v>
      </c>
      <c r="S18" s="25">
        <f t="shared" si="10"/>
        <v>0</v>
      </c>
      <c r="T18" s="27"/>
      <c r="U18" s="27"/>
      <c r="V18" s="27"/>
      <c r="W18" s="27"/>
      <c r="X18" s="27"/>
      <c r="Z18" s="28"/>
      <c r="AA18" s="3"/>
    </row>
    <row r="19" spans="1:27" ht="15.75" thickBot="1" x14ac:dyDescent="0.3">
      <c r="A19" s="21"/>
      <c r="B19" s="230"/>
      <c r="C19" s="24"/>
      <c r="D19" s="24"/>
      <c r="E19" s="229"/>
      <c r="F19" s="3"/>
      <c r="G19" s="24" t="b">
        <v>0</v>
      </c>
      <c r="H19" s="24" t="b">
        <v>0</v>
      </c>
      <c r="I19" s="24" t="b">
        <v>0</v>
      </c>
      <c r="J19" s="24" t="b">
        <v>0</v>
      </c>
      <c r="K19" s="24" t="b">
        <v>0</v>
      </c>
      <c r="L19" s="24" t="b">
        <v>0</v>
      </c>
      <c r="M19" s="24" t="b">
        <v>0</v>
      </c>
      <c r="N19" s="24" t="b">
        <v>0</v>
      </c>
      <c r="O19" s="24" t="b">
        <v>0</v>
      </c>
      <c r="P19" s="24" t="b">
        <v>0</v>
      </c>
      <c r="Q19" s="24" t="b">
        <v>0</v>
      </c>
      <c r="R19" s="24" t="b">
        <v>0</v>
      </c>
      <c r="S19" s="25">
        <f t="shared" si="10"/>
        <v>0</v>
      </c>
      <c r="T19" s="27"/>
      <c r="U19" s="27"/>
      <c r="V19" s="27"/>
      <c r="W19" s="27"/>
      <c r="X19" s="27"/>
      <c r="Z19" s="28"/>
      <c r="AA19" s="3"/>
    </row>
    <row r="20" spans="1:27" ht="13.5" thickBot="1" x14ac:dyDescent="0.25">
      <c r="A20" s="145"/>
      <c r="B20" s="238">
        <f>SUM(B13:B19)</f>
        <v>100</v>
      </c>
      <c r="C20" s="33"/>
      <c r="D20" s="56" t="s">
        <v>29</v>
      </c>
      <c r="E20" s="239">
        <f>SUM(E13:E19)</f>
        <v>40</v>
      </c>
      <c r="F20" s="3"/>
      <c r="G20" s="3"/>
      <c r="H20" s="3"/>
      <c r="I20" s="3"/>
      <c r="J20" s="3"/>
      <c r="K20" s="3"/>
      <c r="L20" s="3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Z20" s="28"/>
      <c r="AA20" s="3"/>
    </row>
    <row r="21" spans="1:27" x14ac:dyDescent="0.2">
      <c r="A21" s="145"/>
      <c r="B21" s="238"/>
      <c r="C21" s="33"/>
      <c r="D21" s="56"/>
      <c r="E21" s="240"/>
      <c r="F21" s="3"/>
      <c r="G21" s="3"/>
      <c r="H21" s="3"/>
      <c r="I21" s="3"/>
      <c r="J21" s="3"/>
      <c r="K21" s="3"/>
      <c r="L21" s="3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Z21" s="28"/>
      <c r="AA21" s="3"/>
    </row>
    <row r="22" spans="1:27" ht="25.5" x14ac:dyDescent="0.2">
      <c r="A22" s="5" t="str">
        <f>'Implementation Plan'!$B$21 &amp; " " &amp; 'Implementation Plan'!$B$22</f>
        <v>PERSONAL PRODUCTIVITY Concepts:</v>
      </c>
      <c r="B22" s="29" t="s">
        <v>8</v>
      </c>
      <c r="C22" s="29" t="s">
        <v>9</v>
      </c>
      <c r="D22" s="30" t="s">
        <v>10</v>
      </c>
      <c r="E22" s="29" t="s">
        <v>11</v>
      </c>
      <c r="F22" s="8"/>
      <c r="G22" s="3"/>
      <c r="Q22" s="27"/>
      <c r="R22" s="27"/>
      <c r="S22" s="27"/>
      <c r="T22" s="27"/>
      <c r="U22" s="27"/>
      <c r="V22" s="27"/>
      <c r="W22" s="27"/>
      <c r="X22" s="27"/>
      <c r="Y22" s="28"/>
      <c r="Z22" s="28"/>
    </row>
    <row r="23" spans="1:27" ht="25.5" x14ac:dyDescent="0.2">
      <c r="A23" s="21" t="str">
        <f>'Implementation Plan'!D24</f>
        <v>Review Personal Focus Areas &amp; 2x2 Materials</v>
      </c>
      <c r="B23" s="24">
        <v>5</v>
      </c>
      <c r="C23" s="24" t="b">
        <v>1</v>
      </c>
      <c r="D23" s="24">
        <f>IF(C23=TRUE, 1, 0)</f>
        <v>1</v>
      </c>
      <c r="E23" s="24">
        <f>D23*B23</f>
        <v>5</v>
      </c>
      <c r="O23" s="244" t="s">
        <v>11</v>
      </c>
      <c r="P23" s="244" t="s">
        <v>74</v>
      </c>
      <c r="Q23" s="244" t="s">
        <v>37</v>
      </c>
    </row>
    <row r="24" spans="1:27" x14ac:dyDescent="0.2">
      <c r="A24" s="21" t="str">
        <f>'Implementation Plan'!D25</f>
        <v>Review Task Capture &amp; Management (TCM) Principles</v>
      </c>
      <c r="B24" s="24">
        <v>10</v>
      </c>
      <c r="C24" s="24" t="b">
        <v>1</v>
      </c>
      <c r="D24" s="24">
        <f t="shared" ref="D24:D25" si="11">IF(C24=TRUE, 1, 0)</f>
        <v>1</v>
      </c>
      <c r="E24" s="24">
        <f t="shared" ref="E24:E25" si="12">D24*B24</f>
        <v>10</v>
      </c>
      <c r="K24" s="3"/>
      <c r="L24" s="3"/>
      <c r="M24" s="3"/>
      <c r="N24" s="54" t="s">
        <v>13</v>
      </c>
      <c r="O24" s="3">
        <f>AA9</f>
        <v>49</v>
      </c>
      <c r="P24" s="14">
        <f>B9</f>
        <v>66</v>
      </c>
      <c r="Q24" s="237">
        <f>O24/P24</f>
        <v>0.74242424242424243</v>
      </c>
    </row>
    <row r="25" spans="1:27" x14ac:dyDescent="0.2">
      <c r="A25" s="21" t="str">
        <f>'Implementation Plan'!D26</f>
        <v>Review appropriate TCM method based on your personal TCM choice</v>
      </c>
      <c r="B25" s="24">
        <v>10</v>
      </c>
      <c r="C25" s="24" t="b">
        <v>1</v>
      </c>
      <c r="D25" s="24">
        <f t="shared" si="11"/>
        <v>1</v>
      </c>
      <c r="E25" s="24">
        <f t="shared" si="12"/>
        <v>10</v>
      </c>
      <c r="K25" s="3"/>
      <c r="L25" s="3"/>
      <c r="M25" s="3"/>
      <c r="N25" s="54" t="str">
        <f>A12</f>
        <v>COACHING CALLS - (DATES TBD)</v>
      </c>
      <c r="O25" s="241">
        <f>E20</f>
        <v>40</v>
      </c>
      <c r="P25" s="247">
        <f>B20</f>
        <v>100</v>
      </c>
      <c r="Q25" s="237">
        <f t="shared" ref="Q25:Q32" si="13">O25/P25</f>
        <v>0.4</v>
      </c>
    </row>
    <row r="26" spans="1:27" x14ac:dyDescent="0.2">
      <c r="A26" s="21" t="str">
        <f>'Implementation Plan'!D27</f>
        <v>(Lower Tech vs. Higher Tech)</v>
      </c>
      <c r="B26" s="24"/>
      <c r="C26" s="24"/>
      <c r="D26" s="24"/>
      <c r="E26" s="24"/>
      <c r="N26" s="53" t="str">
        <f>A22</f>
        <v>PERSONAL PRODUCTIVITY Concepts:</v>
      </c>
      <c r="O26" s="236">
        <f>E30</f>
        <v>25</v>
      </c>
      <c r="P26" s="14">
        <f>B30</f>
        <v>25</v>
      </c>
      <c r="Q26" s="237">
        <f t="shared" si="13"/>
        <v>1</v>
      </c>
    </row>
    <row r="27" spans="1:27" x14ac:dyDescent="0.2">
      <c r="A27" s="21"/>
      <c r="B27" s="24"/>
      <c r="C27" s="24"/>
      <c r="D27" s="24"/>
      <c r="E27" s="24"/>
      <c r="N27" s="53" t="str">
        <f>A31</f>
        <v>PERSONAL PRODUCTIVITY Actions:</v>
      </c>
      <c r="O27" s="14">
        <f>E40</f>
        <v>75</v>
      </c>
      <c r="P27" s="14">
        <f>B40</f>
        <v>95</v>
      </c>
      <c r="Q27" s="237">
        <f t="shared" si="13"/>
        <v>0.78947368421052633</v>
      </c>
    </row>
    <row r="28" spans="1:27" x14ac:dyDescent="0.2">
      <c r="A28" s="21"/>
      <c r="B28" s="24"/>
      <c r="C28" s="24"/>
      <c r="D28" s="24"/>
      <c r="E28" s="24"/>
      <c r="G28" s="3"/>
      <c r="N28" s="53" t="str">
        <f>A41</f>
        <v>TEAM EFFECTIVENESS Concepts:</v>
      </c>
      <c r="O28" s="14">
        <f>E48</f>
        <v>35</v>
      </c>
      <c r="P28" s="14">
        <f>B48</f>
        <v>35</v>
      </c>
      <c r="Q28" s="237">
        <f t="shared" si="13"/>
        <v>1</v>
      </c>
    </row>
    <row r="29" spans="1:27" ht="13.5" thickBot="1" x14ac:dyDescent="0.25">
      <c r="A29" s="21"/>
      <c r="B29" s="24"/>
      <c r="C29" s="24"/>
      <c r="D29" s="24"/>
      <c r="E29" s="24"/>
      <c r="N29" s="53" t="str">
        <f>A49</f>
        <v>TEAM EFFECTIVENESS Actions:</v>
      </c>
      <c r="O29" s="14">
        <f>E59</f>
        <v>50</v>
      </c>
      <c r="P29" s="14">
        <f>B59</f>
        <v>125</v>
      </c>
      <c r="Q29" s="237">
        <f t="shared" si="13"/>
        <v>0.4</v>
      </c>
    </row>
    <row r="30" spans="1:27" ht="13.5" thickBot="1" x14ac:dyDescent="0.25">
      <c r="A30" s="61"/>
      <c r="B30" s="234">
        <f>SUM(B23:B29)</f>
        <v>25</v>
      </c>
      <c r="C30" s="33"/>
      <c r="D30" s="56" t="s">
        <v>29</v>
      </c>
      <c r="E30" s="50">
        <f>SUM(E23:E29)</f>
        <v>25</v>
      </c>
      <c r="N30" s="53" t="str">
        <f>A60</f>
        <v>ORGANIZATIONAL FOCUS &amp; ALIGNMENT Concepts:</v>
      </c>
      <c r="O30" s="14">
        <f>E66</f>
        <v>15</v>
      </c>
      <c r="P30" s="14">
        <f>B66</f>
        <v>15</v>
      </c>
      <c r="Q30" s="237">
        <f t="shared" si="13"/>
        <v>1</v>
      </c>
    </row>
    <row r="31" spans="1:27" ht="13.5" thickBot="1" x14ac:dyDescent="0.25">
      <c r="A31" s="5" t="str">
        <f>'Implementation Plan'!B21&amp; " " &amp; 'Implementation Plan'!S22</f>
        <v>PERSONAL PRODUCTIVITY Actions:</v>
      </c>
      <c r="B31" s="33"/>
      <c r="C31" s="33"/>
      <c r="D31" s="33"/>
      <c r="E31" s="33"/>
      <c r="M31" s="57"/>
      <c r="N31" s="58" t="str">
        <f>A67</f>
        <v xml:space="preserve">ORGANIZATIONAL FOCUS &amp; ALIGNMENT </v>
      </c>
      <c r="O31" s="242">
        <f>E75</f>
        <v>50</v>
      </c>
      <c r="P31" s="242">
        <f>B75</f>
        <v>50</v>
      </c>
      <c r="Q31" s="243">
        <f t="shared" si="13"/>
        <v>1</v>
      </c>
    </row>
    <row r="32" spans="1:27" x14ac:dyDescent="0.2">
      <c r="A32" s="21" t="str">
        <f>'Implementation Plan'!U24</f>
        <v>Complete Personal Focus Areas &amp; 2x2. Add to Weekly Focusing. Post Insights</v>
      </c>
      <c r="B32" s="24">
        <v>20</v>
      </c>
      <c r="C32" s="24" t="b">
        <v>1</v>
      </c>
      <c r="D32" s="24">
        <f>IF(C32=TRUE,1,0)</f>
        <v>1</v>
      </c>
      <c r="E32" s="24">
        <f>D32*B32</f>
        <v>20</v>
      </c>
      <c r="F32" s="22"/>
      <c r="G32" s="22"/>
      <c r="M32" s="17"/>
      <c r="N32" s="56" t="s">
        <v>16</v>
      </c>
      <c r="O32" s="17">
        <f>SUM(O24:O31)</f>
        <v>339</v>
      </c>
      <c r="P32" s="14">
        <f>SUM(P24:P31)</f>
        <v>511</v>
      </c>
      <c r="Q32" s="235">
        <f t="shared" si="13"/>
        <v>0.66340508806262233</v>
      </c>
    </row>
    <row r="33" spans="1:14" x14ac:dyDescent="0.2">
      <c r="A33" s="21" t="str">
        <f>'Implementation Plan'!U25</f>
        <v>Gamefilm existing TCM System, and assess its use of TCM Principles</v>
      </c>
      <c r="B33" s="24">
        <v>10</v>
      </c>
      <c r="C33" s="24" t="b">
        <v>1</v>
      </c>
      <c r="D33" s="24">
        <f t="shared" ref="D33:D34" si="14">IF(C33=TRUE,1,0)</f>
        <v>1</v>
      </c>
      <c r="E33" s="24">
        <f t="shared" ref="E33:E34" si="15">D33*B33</f>
        <v>10</v>
      </c>
      <c r="F33" s="23"/>
      <c r="G33" s="23"/>
      <c r="H33" s="23"/>
      <c r="I33" s="23"/>
    </row>
    <row r="34" spans="1:14" x14ac:dyDescent="0.2">
      <c r="A34" s="21" t="str">
        <f>'Implementation Plan'!U26</f>
        <v>Apply TCM principles to adapt/integrate with your Organizational Focus &amp; Alignment practices. Upgrade if necessary</v>
      </c>
      <c r="B34" s="24">
        <v>25</v>
      </c>
      <c r="C34" s="24" t="b">
        <v>1</v>
      </c>
      <c r="D34" s="24">
        <f t="shared" si="14"/>
        <v>1</v>
      </c>
      <c r="E34" s="24">
        <f t="shared" si="15"/>
        <v>25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2">
      <c r="A35" s="21" t="str">
        <f>'Implementation Plan'!U27</f>
        <v>Present your TCM adaptation on the TCM teleclass</v>
      </c>
      <c r="B35" s="24">
        <v>10</v>
      </c>
      <c r="C35" s="24" t="b">
        <v>0</v>
      </c>
      <c r="D35" s="24">
        <f t="shared" ref="D35:D37" si="16">IF(C35=TRUE,1,0)</f>
        <v>0</v>
      </c>
      <c r="E35" s="24">
        <f t="shared" ref="E35:E37" si="17">D35*B35</f>
        <v>0</v>
      </c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2">
      <c r="A36" s="21" t="str">
        <f>'Implementation Plan'!U28</f>
        <v>Practice adapted/upgraded TCM approach in Structural Meetings and Weekly Focusing. Post insights</v>
      </c>
      <c r="B36" s="24">
        <v>20</v>
      </c>
      <c r="C36" s="24" t="b">
        <v>1</v>
      </c>
      <c r="D36" s="24">
        <f t="shared" si="16"/>
        <v>1</v>
      </c>
      <c r="E36" s="24">
        <f t="shared" si="17"/>
        <v>20</v>
      </c>
      <c r="F36" s="23"/>
      <c r="G36" s="23"/>
      <c r="H36" s="23"/>
      <c r="I36" s="23"/>
      <c r="J36" s="23"/>
      <c r="K36" s="23"/>
      <c r="L36" s="23"/>
      <c r="M36" s="23"/>
      <c r="N36" s="23"/>
    </row>
    <row r="37" spans="1:14" x14ac:dyDescent="0.2">
      <c r="A37" s="21" t="str">
        <f>'Implementation Plan'!U29</f>
        <v>In the last 2 weeks of the quarter, Gamefilm how your adapted/integrated TCM approach has worked. Post insights</v>
      </c>
      <c r="B37" s="24">
        <v>10</v>
      </c>
      <c r="C37" s="24" t="b">
        <v>0</v>
      </c>
      <c r="D37" s="24">
        <f t="shared" si="16"/>
        <v>0</v>
      </c>
      <c r="E37" s="24">
        <f t="shared" si="17"/>
        <v>0</v>
      </c>
      <c r="F37" s="23"/>
      <c r="G37" s="23"/>
      <c r="H37" s="23"/>
      <c r="I37" s="23"/>
      <c r="J37" s="23"/>
      <c r="K37" s="23"/>
      <c r="L37" s="23"/>
      <c r="M37" s="23"/>
      <c r="N37" s="23"/>
    </row>
    <row r="38" spans="1:14" x14ac:dyDescent="0.2">
      <c r="A38" s="21"/>
      <c r="B38" s="24"/>
      <c r="C38" s="24"/>
      <c r="D38" s="24"/>
      <c r="E38" s="24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3.5" thickBot="1" x14ac:dyDescent="0.25">
      <c r="A39" s="21"/>
      <c r="B39" s="24"/>
      <c r="C39" s="24"/>
      <c r="D39" s="24"/>
      <c r="E39" s="24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13.5" thickBot="1" x14ac:dyDescent="0.25">
      <c r="A40" s="61"/>
      <c r="B40" s="234">
        <f>SUM(B32:B39)</f>
        <v>95</v>
      </c>
      <c r="C40" s="33"/>
      <c r="D40" s="56" t="s">
        <v>29</v>
      </c>
      <c r="E40" s="50">
        <f>SUM(E32:E39)</f>
        <v>75</v>
      </c>
      <c r="J40" s="23"/>
      <c r="K40" s="23"/>
      <c r="L40" s="23"/>
      <c r="M40" s="23"/>
      <c r="N40" s="23"/>
    </row>
    <row r="41" spans="1:14" x14ac:dyDescent="0.2">
      <c r="A41" s="62" t="str">
        <f>'Implementation Plan'!B31 &amp; " " &amp; 'Implementation Plan'!B32</f>
        <v>TEAM EFFECTIVENESS Concepts:</v>
      </c>
      <c r="B41" s="33"/>
      <c r="C41" s="33"/>
      <c r="D41" s="33"/>
      <c r="E41" s="33"/>
    </row>
    <row r="42" spans="1:14" x14ac:dyDescent="0.2">
      <c r="A42" s="63" t="str">
        <f>'Implementation Plan'!D34</f>
        <v>Review Leveraged Team Management Materials</v>
      </c>
      <c r="B42" s="19">
        <v>5</v>
      </c>
      <c r="C42" s="24" t="b">
        <v>1</v>
      </c>
      <c r="D42" s="19">
        <f t="shared" ref="D42:D45" si="18">IF(C42=TRUE, 1,0)</f>
        <v>1</v>
      </c>
      <c r="E42" s="19">
        <f t="shared" ref="E42:E45" si="19">D42*B42</f>
        <v>5</v>
      </c>
    </row>
    <row r="43" spans="1:14" x14ac:dyDescent="0.2">
      <c r="A43" s="63" t="str">
        <f>'Implementation Plan'!D35</f>
        <v>Read "Giving Feedback" Supplement</v>
      </c>
      <c r="B43" s="19">
        <v>10</v>
      </c>
      <c r="C43" s="24" t="b">
        <v>1</v>
      </c>
      <c r="D43" s="19">
        <f t="shared" si="18"/>
        <v>1</v>
      </c>
      <c r="E43" s="19">
        <f t="shared" si="19"/>
        <v>10</v>
      </c>
    </row>
    <row r="44" spans="1:14" x14ac:dyDescent="0.2">
      <c r="A44" s="63" t="str">
        <f>'Implementation Plan'!D36</f>
        <v>Read "Feedback that Works" Article</v>
      </c>
      <c r="B44" s="19">
        <v>5</v>
      </c>
      <c r="C44" s="24" t="b">
        <v>1</v>
      </c>
      <c r="D44" s="19">
        <f t="shared" si="18"/>
        <v>1</v>
      </c>
      <c r="E44" s="19">
        <f t="shared" si="19"/>
        <v>5</v>
      </c>
    </row>
    <row r="45" spans="1:14" x14ac:dyDescent="0.2">
      <c r="A45" s="63" t="str">
        <f>'Implementation Plan'!D37</f>
        <v>Review Leading Productive Conflict Materials</v>
      </c>
      <c r="B45" s="19">
        <v>15</v>
      </c>
      <c r="C45" s="24" t="b">
        <v>1</v>
      </c>
      <c r="D45" s="19">
        <f t="shared" si="18"/>
        <v>1</v>
      </c>
      <c r="E45" s="19">
        <f t="shared" si="19"/>
        <v>15</v>
      </c>
    </row>
    <row r="46" spans="1:14" x14ac:dyDescent="0.2">
      <c r="A46" s="63"/>
      <c r="B46" s="19"/>
      <c r="C46" s="63"/>
      <c r="D46" s="19"/>
      <c r="E46" s="19"/>
    </row>
    <row r="47" spans="1:14" ht="13.5" thickBot="1" x14ac:dyDescent="0.25">
      <c r="A47" s="63"/>
      <c r="B47" s="19"/>
      <c r="C47" s="63"/>
      <c r="D47" s="19"/>
      <c r="E47" s="19"/>
    </row>
    <row r="48" spans="1:14" ht="13.5" thickBot="1" x14ac:dyDescent="0.25">
      <c r="A48" s="61"/>
      <c r="B48" s="234">
        <f>SUM(B42:B47)</f>
        <v>35</v>
      </c>
      <c r="C48" s="33"/>
      <c r="D48" s="56" t="s">
        <v>29</v>
      </c>
      <c r="E48" s="50">
        <f>SUM(E42:E47)</f>
        <v>35</v>
      </c>
    </row>
    <row r="49" spans="1:5" x14ac:dyDescent="0.2">
      <c r="A49" s="62" t="str">
        <f>'Implementation Plan'!B31&amp; " " &amp; 'Implementation Plan'!S32</f>
        <v>TEAM EFFECTIVENESS Actions:</v>
      </c>
      <c r="B49" s="33"/>
      <c r="C49" s="33"/>
      <c r="D49" s="33"/>
      <c r="E49" s="33"/>
    </row>
    <row r="50" spans="1:5" ht="25.5" x14ac:dyDescent="0.2">
      <c r="A50" s="31" t="str">
        <f>'Implementation Plan'!U34</f>
        <v>Bring Leveraged Team Management One Sheet to Structural Meetings and practice. Post insights</v>
      </c>
      <c r="B50" s="32">
        <v>10</v>
      </c>
      <c r="C50" s="24" t="b">
        <v>1</v>
      </c>
      <c r="D50" s="19">
        <f t="shared" ref="D50:D55" si="20">IF(C50=TRUE, 1,0)</f>
        <v>1</v>
      </c>
      <c r="E50" s="19">
        <f t="shared" ref="E50:E55" si="21">D50*B50</f>
        <v>10</v>
      </c>
    </row>
    <row r="51" spans="1:5" x14ac:dyDescent="0.2">
      <c r="A51" s="31" t="str">
        <f>'Implementation Plan'!U35</f>
        <v>When appropriate, practice giving Feedback using SBI. Post insights</v>
      </c>
      <c r="B51" s="32">
        <v>10</v>
      </c>
      <c r="C51" s="24" t="b">
        <v>1</v>
      </c>
      <c r="D51" s="19">
        <f t="shared" si="20"/>
        <v>1</v>
      </c>
      <c r="E51" s="19">
        <f t="shared" si="21"/>
        <v>10</v>
      </c>
    </row>
    <row r="52" spans="1:5" x14ac:dyDescent="0.2">
      <c r="A52" s="31" t="str">
        <f>'Implementation Plan'!U36</f>
        <v>When appropriate, practice Framing then Advocacy. Post insights</v>
      </c>
      <c r="B52" s="32">
        <v>15</v>
      </c>
      <c r="C52" s="24" t="b">
        <v>1</v>
      </c>
      <c r="D52" s="19">
        <f t="shared" si="20"/>
        <v>1</v>
      </c>
      <c r="E52" s="19">
        <f t="shared" si="21"/>
        <v>15</v>
      </c>
    </row>
    <row r="53" spans="1:5" x14ac:dyDescent="0.2">
      <c r="A53" s="31" t="str">
        <f>'Implementation Plan'!U37</f>
        <v>When appropriate, practice Asking Permission then Deciding. Post insights</v>
      </c>
      <c r="B53" s="32">
        <v>15</v>
      </c>
      <c r="C53" s="24" t="b">
        <v>0</v>
      </c>
      <c r="D53" s="19">
        <f t="shared" si="20"/>
        <v>0</v>
      </c>
      <c r="E53" s="19">
        <f t="shared" si="21"/>
        <v>0</v>
      </c>
    </row>
    <row r="54" spans="1:5" x14ac:dyDescent="0.2">
      <c r="A54" s="31" t="str">
        <f>'Implementation Plan'!U38</f>
        <v>When appropriate, practice Surfacing Conflict and processing it effectively. Post insights</v>
      </c>
      <c r="B54" s="32">
        <v>20</v>
      </c>
      <c r="C54" s="24" t="b">
        <v>0</v>
      </c>
      <c r="D54" s="19">
        <f t="shared" si="20"/>
        <v>0</v>
      </c>
      <c r="E54" s="19">
        <f t="shared" si="21"/>
        <v>0</v>
      </c>
    </row>
    <row r="55" spans="1:5" x14ac:dyDescent="0.2">
      <c r="A55" s="31" t="str">
        <f>'Implementation Plan'!U39</f>
        <v>Teach one Low Risk Advanced Execution Tool to a team member. Post insights</v>
      </c>
      <c r="B55" s="32">
        <v>15</v>
      </c>
      <c r="C55" s="24" t="b">
        <v>1</v>
      </c>
      <c r="D55" s="19">
        <f t="shared" si="20"/>
        <v>1</v>
      </c>
      <c r="E55" s="19">
        <f t="shared" si="21"/>
        <v>15</v>
      </c>
    </row>
    <row r="56" spans="1:5" x14ac:dyDescent="0.2">
      <c r="A56" s="31" t="str">
        <f>'Implementation Plan'!U40</f>
        <v>Gamefilm your Leveraged Team Management in the last 2 weeks of the quarter. Post insights</v>
      </c>
      <c r="B56" s="32">
        <v>15</v>
      </c>
      <c r="C56" s="24" t="b">
        <v>0</v>
      </c>
      <c r="D56" s="19">
        <f t="shared" ref="D56" si="22">IF(C56=TRUE, 1,0)</f>
        <v>0</v>
      </c>
      <c r="E56" s="19">
        <f t="shared" ref="E56" si="23">D56*B56</f>
        <v>0</v>
      </c>
    </row>
    <row r="57" spans="1:5" x14ac:dyDescent="0.2">
      <c r="A57" s="31" t="str">
        <f>'Implementation Plan'!U41</f>
        <v>Gamefilm your leadership of Productive Conflict in the last 2 weeks of the quarter. Post insights</v>
      </c>
      <c r="B57" s="32">
        <v>25</v>
      </c>
      <c r="C57" s="24" t="b">
        <v>0</v>
      </c>
      <c r="D57" s="19">
        <f t="shared" ref="D57" si="24">IF(C57=TRUE, 1,0)</f>
        <v>0</v>
      </c>
      <c r="E57" s="19">
        <f t="shared" ref="E57" si="25">D57*B57</f>
        <v>0</v>
      </c>
    </row>
    <row r="58" spans="1:5" ht="13.5" thickBot="1" x14ac:dyDescent="0.25">
      <c r="A58" s="31"/>
      <c r="B58" s="32"/>
      <c r="C58" s="19"/>
      <c r="D58" s="19"/>
      <c r="E58" s="19"/>
    </row>
    <row r="59" spans="1:5" ht="13.5" thickBot="1" x14ac:dyDescent="0.25">
      <c r="A59" s="61"/>
      <c r="B59" s="234">
        <f>SUM(B50:B58)</f>
        <v>125</v>
      </c>
      <c r="D59" s="56" t="s">
        <v>29</v>
      </c>
      <c r="E59" s="50">
        <f>SUM(E50:E58)</f>
        <v>50</v>
      </c>
    </row>
    <row r="60" spans="1:5" x14ac:dyDescent="0.2">
      <c r="A60" s="62" t="str">
        <f>'Implementation Plan'!B44 &amp; " " &amp;'Implementation Plan'!B45</f>
        <v>ORGANIZATIONAL FOCUS &amp; ALIGNMENT Concepts:</v>
      </c>
    </row>
    <row r="61" spans="1:5" x14ac:dyDescent="0.2">
      <c r="A61" s="21" t="str">
        <f>'Implementation Plan'!D47</f>
        <v>Review Structural Decisions (IRDA) Materials</v>
      </c>
      <c r="B61" s="24">
        <v>15</v>
      </c>
      <c r="C61" s="24" t="b">
        <v>1</v>
      </c>
      <c r="D61" s="24">
        <f>IF(C61=TRUE, 1,0)</f>
        <v>1</v>
      </c>
      <c r="E61" s="24">
        <f>D61*B61</f>
        <v>15</v>
      </c>
    </row>
    <row r="62" spans="1:5" x14ac:dyDescent="0.2">
      <c r="A62" s="21"/>
      <c r="B62" s="24"/>
      <c r="C62" s="24"/>
      <c r="D62" s="24"/>
      <c r="E62" s="24"/>
    </row>
    <row r="63" spans="1:5" x14ac:dyDescent="0.2">
      <c r="A63" s="21"/>
      <c r="B63" s="24"/>
      <c r="C63" s="24"/>
      <c r="D63" s="24"/>
      <c r="E63" s="24"/>
    </row>
    <row r="64" spans="1:5" x14ac:dyDescent="0.2">
      <c r="A64" s="21"/>
      <c r="B64" s="24"/>
      <c r="C64" s="24"/>
      <c r="D64" s="24"/>
      <c r="E64" s="24"/>
    </row>
    <row r="65" spans="1:5" ht="13.5" thickBot="1" x14ac:dyDescent="0.25">
      <c r="A65" s="21"/>
      <c r="B65" s="24"/>
      <c r="C65" s="24"/>
      <c r="D65" s="24"/>
      <c r="E65" s="24"/>
    </row>
    <row r="66" spans="1:5" ht="13.5" thickBot="1" x14ac:dyDescent="0.25">
      <c r="A66" s="61"/>
      <c r="B66" s="234">
        <f>SUM(B61:B65)</f>
        <v>15</v>
      </c>
      <c r="C66" s="33"/>
      <c r="D66" s="56" t="s">
        <v>29</v>
      </c>
      <c r="E66" s="50">
        <f>SUM(E61:E65)</f>
        <v>15</v>
      </c>
    </row>
    <row r="67" spans="1:5" x14ac:dyDescent="0.2">
      <c r="A67" s="62" t="str">
        <f>'Implementation Plan'!B44 &amp; " " &amp; 'Implementation Plan'!U45</f>
        <v xml:space="preserve">ORGANIZATIONAL FOCUS &amp; ALIGNMENT </v>
      </c>
      <c r="B67" s="33"/>
      <c r="C67" s="33"/>
      <c r="D67" s="33"/>
      <c r="E67" s="33"/>
    </row>
    <row r="68" spans="1:5" x14ac:dyDescent="0.2">
      <c r="A68" s="21" t="str">
        <f>'Implementation Plan'!U47</f>
        <v>Refine one appropriate decision that could benefit from IRDA in an Executive Team Structural Meeting</v>
      </c>
      <c r="B68" s="24">
        <v>20</v>
      </c>
      <c r="C68" s="24" t="b">
        <v>1</v>
      </c>
      <c r="D68" s="24">
        <f t="shared" ref="D68:D70" si="26">IF(C68=TRUE, 1,0)</f>
        <v>1</v>
      </c>
      <c r="E68" s="24">
        <f t="shared" ref="E68:E70" si="27">D68*B68</f>
        <v>20</v>
      </c>
    </row>
    <row r="69" spans="1:5" x14ac:dyDescent="0.2">
      <c r="A69" s="21" t="str">
        <f>'Implementation Plan'!U48</f>
        <v>Implement low risk Structural Decisions (IRDA) with appropriate leaders</v>
      </c>
      <c r="B69" s="24">
        <v>20</v>
      </c>
      <c r="C69" s="24" t="b">
        <v>1</v>
      </c>
      <c r="D69" s="24">
        <f t="shared" si="26"/>
        <v>1</v>
      </c>
      <c r="E69" s="24">
        <f t="shared" si="27"/>
        <v>20</v>
      </c>
    </row>
    <row r="70" spans="1:5" x14ac:dyDescent="0.2">
      <c r="A70" s="21" t="str">
        <f>'Implementation Plan'!U49</f>
        <v>Gamefilm how Structural Decisions (IRDA) are being used by the organization. Post insights</v>
      </c>
      <c r="B70" s="24">
        <v>10</v>
      </c>
      <c r="C70" s="24" t="b">
        <v>1</v>
      </c>
      <c r="D70" s="24">
        <f t="shared" si="26"/>
        <v>1</v>
      </c>
      <c r="E70" s="24">
        <f t="shared" si="27"/>
        <v>10</v>
      </c>
    </row>
    <row r="71" spans="1:5" x14ac:dyDescent="0.2">
      <c r="A71" s="21">
        <f>'Implementation Plan'!U50</f>
        <v>0</v>
      </c>
      <c r="B71" s="24"/>
      <c r="C71" s="24"/>
      <c r="D71" s="24"/>
      <c r="E71" s="24"/>
    </row>
    <row r="72" spans="1:5" x14ac:dyDescent="0.2">
      <c r="A72" s="21">
        <f>'Implementation Plan'!U51</f>
        <v>0</v>
      </c>
      <c r="B72" s="24"/>
      <c r="C72" s="24"/>
      <c r="D72" s="24"/>
      <c r="E72" s="24"/>
    </row>
    <row r="73" spans="1:5" x14ac:dyDescent="0.2">
      <c r="A73" s="21"/>
      <c r="B73" s="24"/>
      <c r="C73" s="24"/>
      <c r="D73" s="24"/>
      <c r="E73" s="24"/>
    </row>
    <row r="74" spans="1:5" ht="13.5" thickBot="1" x14ac:dyDescent="0.25">
      <c r="A74" s="21"/>
      <c r="B74" s="24"/>
      <c r="C74" s="24"/>
      <c r="D74" s="24"/>
      <c r="E74" s="24"/>
    </row>
    <row r="75" spans="1:5" ht="13.5" thickBot="1" x14ac:dyDescent="0.25">
      <c r="A75" s="61"/>
      <c r="B75" s="234">
        <f>SUM(B68:B74)</f>
        <v>50</v>
      </c>
      <c r="D75" s="56" t="s">
        <v>29</v>
      </c>
      <c r="E75" s="50">
        <f>SUM(E68:E74)</f>
        <v>50</v>
      </c>
    </row>
    <row r="76" spans="1:5" x14ac:dyDescent="0.2">
      <c r="A76" s="61"/>
    </row>
    <row r="77" spans="1:5" x14ac:dyDescent="0.2">
      <c r="A77" s="61"/>
    </row>
    <row r="78" spans="1:5" x14ac:dyDescent="0.2">
      <c r="A78" s="61"/>
    </row>
    <row r="79" spans="1:5" x14ac:dyDescent="0.2">
      <c r="A79" s="61"/>
    </row>
    <row r="80" spans="1:5" x14ac:dyDescent="0.2">
      <c r="A80" s="61"/>
    </row>
    <row r="81" spans="1:1" x14ac:dyDescent="0.2">
      <c r="A81" s="61"/>
    </row>
    <row r="82" spans="1:1" x14ac:dyDescent="0.2">
      <c r="A82" s="61"/>
    </row>
    <row r="83" spans="1:1" x14ac:dyDescent="0.2">
      <c r="A83" s="61"/>
    </row>
    <row r="84" spans="1:1" x14ac:dyDescent="0.2">
      <c r="A84" s="61"/>
    </row>
    <row r="85" spans="1:1" x14ac:dyDescent="0.2">
      <c r="A85" s="61"/>
    </row>
    <row r="482" spans="3:3" x14ac:dyDescent="0.2">
      <c r="C482" s="14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Implementation Plan</vt:lpstr>
      <vt:lpstr>Controls</vt:lpstr>
      <vt:lpstr>'Implementation Plan'!Print_Area</vt:lpstr>
    </vt:vector>
  </TitlesOfParts>
  <Company>1-800-CashOffer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ds Service</cp:lastModifiedBy>
  <cp:lastPrinted>2015-11-02T15:36:52Z</cp:lastPrinted>
  <dcterms:created xsi:type="dcterms:W3CDTF">2010-04-24T06:49:01Z</dcterms:created>
  <dcterms:modified xsi:type="dcterms:W3CDTF">2015-11-02T15:48:12Z</dcterms:modified>
</cp:coreProperties>
</file>