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Override PartName="/xl/ctrlProps/ctrlProp129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18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125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13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97.xml" ContentType="application/vnd.ms-excel.controlproperties+xml"/>
  <Override PartName="/xl/ctrlProps/ctrlProp68.xml" ContentType="application/vnd.ms-excel.controlproperties+xml"/>
  <Override PartName="/xl/ctrlProps/ctrlProp79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55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119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workbook.xml" ContentType="application/vnd.openxmlformats-officedocument.spreadsheetml.sheet.main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126.xml" ContentType="application/vnd.ms-excel.controlproperties+xml"/>
  <Override PartName="/xl/ctrlProps/ctrlProp108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117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124.xml" ContentType="application/vnd.ms-excel.controlproperties+xml"/>
  <Override PartName="/xl/ctrlProps/ctrlProp7.xml" ContentType="application/vnd.ms-excel.controlproperties+xml"/>
  <Override PartName="/xl/ctrlProps/ctrlProp106.xml" ContentType="application/vnd.ms-excel.controlproperties+xml"/>
  <Override PartName="/xl/ctrlProps/ctrlProp42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04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58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27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30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12.xml" ContentType="application/vnd.ms-excel.controlproperties+xml"/>
  <Override PartName="/xl/ctrlProps/ctrlProp9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6570" windowWidth="15600" windowHeight="3135"/>
  </bookViews>
  <sheets>
    <sheet name="Implementation Plan" sheetId="1" r:id="rId1"/>
    <sheet name="Controls" sheetId="3" r:id="rId2"/>
    <sheet name="Sheet1" sheetId="4" r:id="rId3"/>
  </sheets>
  <definedNames>
    <definedName name="_xlnm.Print_Area" localSheetId="0">'Implementation Plan'!$A$1:$AK$54</definedName>
  </definedNames>
  <calcPr calcId="125725"/>
</workbook>
</file>

<file path=xl/calcChain.xml><?xml version="1.0" encoding="utf-8"?>
<calcChain xmlns="http://schemas.openxmlformats.org/spreadsheetml/2006/main">
  <c r="S18" i="3"/>
  <c r="S17"/>
  <c r="S16"/>
  <c r="C16" s="1"/>
  <c r="D16" s="1"/>
  <c r="E16" s="1"/>
  <c r="AJ17" i="1" s="1"/>
  <c r="S15" i="3"/>
  <c r="C15" s="1"/>
  <c r="D15" s="1"/>
  <c r="S14"/>
  <c r="C14" s="1"/>
  <c r="D14" s="1"/>
  <c r="S13"/>
  <c r="C13" s="1"/>
  <c r="D13" s="1"/>
  <c r="S12"/>
  <c r="C12" s="1"/>
  <c r="D12" s="1"/>
  <c r="E15" l="1"/>
  <c r="AJ16" i="1" s="1"/>
  <c r="E14" i="3"/>
  <c r="AJ15" i="1" s="1"/>
  <c r="E13" i="3"/>
  <c r="AJ14" i="1" s="1"/>
  <c r="B63" i="3" l="1"/>
  <c r="B62"/>
  <c r="B61"/>
  <c r="B60"/>
  <c r="A63"/>
  <c r="A62"/>
  <c r="A61"/>
  <c r="A60"/>
  <c r="A16"/>
  <c r="A15"/>
  <c r="A14"/>
  <c r="A13"/>
  <c r="A12"/>
  <c r="A11"/>
  <c r="A20"/>
  <c r="N21" s="1"/>
  <c r="D49"/>
  <c r="B49"/>
  <c r="A49"/>
  <c r="AE12" i="1"/>
  <c r="AC12"/>
  <c r="AA12"/>
  <c r="Y12"/>
  <c r="W12"/>
  <c r="U12"/>
  <c r="S12"/>
  <c r="Q12"/>
  <c r="O12"/>
  <c r="M12"/>
  <c r="K12"/>
  <c r="J12"/>
  <c r="A6" i="3"/>
  <c r="A3"/>
  <c r="A2"/>
  <c r="B29" i="1"/>
  <c r="S29"/>
  <c r="D48"/>
  <c r="U48"/>
  <c r="U38"/>
  <c r="D38"/>
  <c r="S41"/>
  <c r="B41"/>
  <c r="L5"/>
  <c r="N5"/>
  <c r="E1" i="3"/>
  <c r="L12" i="1"/>
  <c r="B9" i="3"/>
  <c r="D1"/>
  <c r="C1"/>
  <c r="O2"/>
  <c r="P2"/>
  <c r="Q2"/>
  <c r="R2"/>
  <c r="S2"/>
  <c r="T2"/>
  <c r="U2"/>
  <c r="V2"/>
  <c r="W2"/>
  <c r="X2"/>
  <c r="Y2"/>
  <c r="Z2"/>
  <c r="O3"/>
  <c r="P3"/>
  <c r="Q3"/>
  <c r="R3"/>
  <c r="S3"/>
  <c r="T3"/>
  <c r="U3"/>
  <c r="V3"/>
  <c r="W3"/>
  <c r="X3"/>
  <c r="Y3"/>
  <c r="Z3"/>
  <c r="A4"/>
  <c r="O4"/>
  <c r="P4"/>
  <c r="Q4"/>
  <c r="R4"/>
  <c r="S4"/>
  <c r="T4"/>
  <c r="U4"/>
  <c r="V4"/>
  <c r="W4"/>
  <c r="X4"/>
  <c r="Y4"/>
  <c r="Z4"/>
  <c r="A5"/>
  <c r="O5"/>
  <c r="P5"/>
  <c r="Q5"/>
  <c r="R5"/>
  <c r="S5"/>
  <c r="T5"/>
  <c r="U5"/>
  <c r="V5"/>
  <c r="W5"/>
  <c r="X5"/>
  <c r="Y5"/>
  <c r="Z5"/>
  <c r="O6"/>
  <c r="P6"/>
  <c r="Q6"/>
  <c r="R6"/>
  <c r="S6"/>
  <c r="T6"/>
  <c r="U6"/>
  <c r="V6"/>
  <c r="W6"/>
  <c r="X6"/>
  <c r="Y6"/>
  <c r="Z6"/>
  <c r="A7"/>
  <c r="O7"/>
  <c r="P7"/>
  <c r="Q7"/>
  <c r="R7"/>
  <c r="S7"/>
  <c r="T7"/>
  <c r="U7"/>
  <c r="V7"/>
  <c r="W7"/>
  <c r="X7"/>
  <c r="Y7"/>
  <c r="Z7"/>
  <c r="A8"/>
  <c r="O8"/>
  <c r="P8"/>
  <c r="Q8"/>
  <c r="R8"/>
  <c r="S8"/>
  <c r="T8"/>
  <c r="U8"/>
  <c r="V8"/>
  <c r="W8"/>
  <c r="X8"/>
  <c r="Y8"/>
  <c r="Z8"/>
  <c r="AA8" s="1"/>
  <c r="A21"/>
  <c r="B21"/>
  <c r="D21"/>
  <c r="E21" s="1"/>
  <c r="A22"/>
  <c r="B22"/>
  <c r="D22"/>
  <c r="A23"/>
  <c r="B23"/>
  <c r="D23"/>
  <c r="A29"/>
  <c r="N22"/>
  <c r="A30"/>
  <c r="B30"/>
  <c r="E30" s="1"/>
  <c r="D30"/>
  <c r="A31"/>
  <c r="B31"/>
  <c r="D31"/>
  <c r="E31" s="1"/>
  <c r="A32"/>
  <c r="B32"/>
  <c r="D32"/>
  <c r="A34"/>
  <c r="N23" s="1"/>
  <c r="A35"/>
  <c r="B35"/>
  <c r="D35"/>
  <c r="A36"/>
  <c r="B36"/>
  <c r="E36" s="1"/>
  <c r="D36"/>
  <c r="A37"/>
  <c r="B37"/>
  <c r="D37"/>
  <c r="A38"/>
  <c r="B38"/>
  <c r="E38" s="1"/>
  <c r="D38"/>
  <c r="A39"/>
  <c r="B39"/>
  <c r="D39"/>
  <c r="A40"/>
  <c r="B40"/>
  <c r="D40"/>
  <c r="A42"/>
  <c r="N24" s="1"/>
  <c r="A43"/>
  <c r="B43"/>
  <c r="D43"/>
  <c r="E43" s="1"/>
  <c r="A44"/>
  <c r="B44"/>
  <c r="D44"/>
  <c r="A45"/>
  <c r="B45"/>
  <c r="D45"/>
  <c r="E45" s="1"/>
  <c r="A46"/>
  <c r="B46"/>
  <c r="D46"/>
  <c r="A47"/>
  <c r="B47"/>
  <c r="D47"/>
  <c r="E47" s="1"/>
  <c r="A48"/>
  <c r="B48"/>
  <c r="D48"/>
  <c r="A51"/>
  <c r="N25" s="1"/>
  <c r="A52"/>
  <c r="B52"/>
  <c r="D52"/>
  <c r="A53"/>
  <c r="B53"/>
  <c r="D53"/>
  <c r="A54"/>
  <c r="B54"/>
  <c r="E54" s="1"/>
  <c r="D54"/>
  <c r="A55"/>
  <c r="B55"/>
  <c r="D55"/>
  <c r="A58"/>
  <c r="N26" s="1"/>
  <c r="A59"/>
  <c r="B59"/>
  <c r="D59"/>
  <c r="E59" s="1"/>
  <c r="D60"/>
  <c r="D61"/>
  <c r="E61" s="1"/>
  <c r="D62"/>
  <c r="D63"/>
  <c r="AI6" i="1"/>
  <c r="AI7"/>
  <c r="AI8"/>
  <c r="AI9"/>
  <c r="AI10"/>
  <c r="E39" i="3"/>
  <c r="AA5"/>
  <c r="E40"/>
  <c r="AA4"/>
  <c r="AJ8" i="1" s="1"/>
  <c r="E37" i="3"/>
  <c r="P5" i="1"/>
  <c r="R5" s="1"/>
  <c r="N12"/>
  <c r="E63" i="3"/>
  <c r="E55"/>
  <c r="E23"/>
  <c r="P12" i="1"/>
  <c r="F1" i="3"/>
  <c r="E52" l="1"/>
  <c r="E48"/>
  <c r="E35"/>
  <c r="E62"/>
  <c r="E60"/>
  <c r="E65"/>
  <c r="O26" s="1"/>
  <c r="T48" i="1" s="1"/>
  <c r="E53" i="3"/>
  <c r="E57" s="1"/>
  <c r="O25" s="1"/>
  <c r="C48" i="1" s="1"/>
  <c r="E44" i="3"/>
  <c r="E46"/>
  <c r="E49"/>
  <c r="E32"/>
  <c r="E33" s="1"/>
  <c r="E22"/>
  <c r="E28"/>
  <c r="O21" s="1"/>
  <c r="AA6"/>
  <c r="AJ9" i="1" s="1"/>
  <c r="AA3" i="3"/>
  <c r="AJ7" i="1" s="1"/>
  <c r="AA2" i="3"/>
  <c r="AJ6" i="1" s="1"/>
  <c r="T5"/>
  <c r="R12"/>
  <c r="G1" i="3"/>
  <c r="AA7"/>
  <c r="AJ10" i="1" s="1"/>
  <c r="E41" i="3"/>
  <c r="O23" s="1"/>
  <c r="C38" i="1" s="1"/>
  <c r="E50" i="3"/>
  <c r="O24" s="1"/>
  <c r="T38" i="1" s="1"/>
  <c r="E12" i="3"/>
  <c r="AJ13" i="1" s="1"/>
  <c r="AJ18" s="1"/>
  <c r="O22" i="3" l="1"/>
  <c r="T27" i="1"/>
  <c r="C27"/>
  <c r="T12"/>
  <c r="H1" i="3"/>
  <c r="V5" i="1"/>
  <c r="AA9" i="3"/>
  <c r="O20" s="1"/>
  <c r="O27" s="1"/>
  <c r="AH50" i="1" s="1"/>
  <c r="I1" i="3" l="1"/>
  <c r="X5" i="1"/>
  <c r="V12"/>
  <c r="Z5" l="1"/>
  <c r="X12"/>
  <c r="J1" i="3"/>
  <c r="AB5" i="1" l="1"/>
  <c r="Z12"/>
  <c r="K1" i="3"/>
  <c r="AB12" i="1" l="1"/>
  <c r="L1" i="3"/>
  <c r="AD5" i="1"/>
  <c r="M1" i="3" l="1"/>
  <c r="AD12" i="1"/>
  <c r="AF5"/>
  <c r="AF12" l="1"/>
  <c r="N1" i="3"/>
</calcChain>
</file>

<file path=xl/sharedStrings.xml><?xml version="1.0" encoding="utf-8"?>
<sst xmlns="http://schemas.openxmlformats.org/spreadsheetml/2006/main" count="113" uniqueCount="71">
  <si>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</si>
  <si>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</si>
  <si>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</si>
  <si>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</si>
  <si>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</si>
  <si>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</si>
  <si>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</si>
  <si>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</si>
  <si>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</si>
  <si>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</si>
  <si>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</si>
  <si>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</si>
  <si>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</si>
  <si>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</si>
  <si>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</si>
  <si>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</si>
  <si>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</si>
  <si>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</si>
  <si>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</si>
  <si>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</si>
  <si>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</si>
  <si>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</si>
  <si>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</si>
  <si>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</si>
  <si>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Dynamic Agenda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</si>
  <si>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</si>
  <si>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</si>
  <si>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</si>
  <si>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</si>
  <si>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</si>
  <si>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</si>
  <si>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</si>
  <si>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Review Weekly Focusing Process</t>
  </si>
  <si>
    <t>Review Outlook Email Rules</t>
  </si>
  <si>
    <t>Setup Outlook Rules for e-Journal</t>
  </si>
  <si>
    <t>After Practicing Weekly Focusing for 3 weeks, post insights to e-Journal</t>
  </si>
  <si>
    <t>Review Structural Meetings I: The Science</t>
  </si>
  <si>
    <t>Implement Structural Meetings with Team. Post experience to e-Journal</t>
  </si>
  <si>
    <t>After using Ground Rules in 5 meetings, post experience to e-Journal</t>
  </si>
  <si>
    <t>Refine Ground Rules for us in meetings and email it to your coach</t>
  </si>
  <si>
    <t>Post experience with using the Dynamic Agenda tool to e-Journal</t>
  </si>
  <si>
    <t>Review Corporate 2x2 materials</t>
  </si>
  <si>
    <t>Gamefilm Corp. 2x2 as an executive team. Post experiences to e-Journal</t>
  </si>
  <si>
    <t>Discuss Team 2x2s with your coach</t>
  </si>
  <si>
    <t>Post about using the Corporate 2x2 in executive meetings to e-Journal</t>
  </si>
  <si>
    <t>Refine Corporate 2x2 and use in executive meetings</t>
  </si>
  <si>
    <t>Practice using the Dynamic Agenda tool in 5 meetings</t>
  </si>
  <si>
    <t>Practice problem solving vs. informing in executive team meeting</t>
  </si>
  <si>
    <t>Structural Meetings &amp; Ground Rules</t>
  </si>
  <si>
    <t>Gamefilm Executive 2x2</t>
  </si>
  <si>
    <t>Read Attention Management Module</t>
  </si>
  <si>
    <t>Read Execution Module</t>
  </si>
  <si>
    <t>Attendance Score</t>
  </si>
  <si>
    <t>Coaching Call Check-Box</t>
  </si>
  <si>
    <t>Y/N</t>
  </si>
  <si>
    <t>Coaching Calls Subtotal</t>
  </si>
  <si>
    <t>NA</t>
  </si>
  <si>
    <t>ADVANCED EXECUTION PROGRAM</t>
  </si>
  <si>
    <t xml:space="preserve">Q1 Implementation Plan  </t>
  </si>
  <si>
    <t>Post your experience with using Problem Solving vs. Informing to e-Journal</t>
  </si>
  <si>
    <t>COACHING CALLS</t>
  </si>
  <si>
    <t>Week / Topic</t>
  </si>
  <si>
    <t xml:space="preserve"> Wednesdays 8:30 AM</t>
  </si>
  <si>
    <t>2/4/2015 @ 8:30 am CST</t>
  </si>
  <si>
    <t>2/18/2015 @ 8:30 am CST</t>
  </si>
  <si>
    <t>3/4/2015 @ 8:30 am CST</t>
  </si>
  <si>
    <t>3/18/2015 @ 8:30 am CST</t>
  </si>
  <si>
    <t>4/1/2015 @ 8:30 am CST</t>
  </si>
  <si>
    <t>Sign up / accept invitation for "Simple Lists" (eJournal)</t>
  </si>
  <si>
    <t>Dial In Number: 1-404-920-6610 Code: 288856</t>
  </si>
  <si>
    <t>Peter Stathis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</si>
</sst>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/d;@"/>
    <numFmt numFmtId="165" formatCode="mm/dd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b/>
      <strike/>
      <sz val="11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19" applyNumberFormat="0" applyFont="0" applyAlignment="0" applyProtection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1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21" fillId="2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165" fontId="17" fillId="2" borderId="0" xfId="0" applyNumberFormat="1" applyFont="1" applyFill="1" applyBorder="1" applyAlignment="1">
      <alignment horizontal="centerContinuous"/>
    </xf>
    <xf numFmtId="165" fontId="1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9" fontId="16" fillId="2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2" borderId="10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9" fontId="16" fillId="2" borderId="13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/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0" borderId="13" xfId="0" applyFont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0" fontId="24" fillId="9" borderId="6" xfId="0" applyFont="1" applyFill="1" applyBorder="1"/>
    <xf numFmtId="16" fontId="2" fillId="9" borderId="12" xfId="0" applyNumberFormat="1" applyFont="1" applyFill="1" applyBorder="1" applyAlignment="1">
      <alignment horizontal="center"/>
    </xf>
    <xf numFmtId="0" fontId="25" fillId="9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8" fillId="9" borderId="0" xfId="0" applyFont="1" applyFill="1" applyBorder="1" applyAlignment="1">
      <alignment horizontal="left"/>
    </xf>
    <xf numFmtId="0" fontId="2" fillId="9" borderId="13" xfId="0" applyFont="1" applyFill="1" applyBorder="1"/>
    <xf numFmtId="16" fontId="2" fillId="9" borderId="12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/>
    </xf>
    <xf numFmtId="0" fontId="17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vertical="top"/>
    </xf>
    <xf numFmtId="16" fontId="2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horizontal="left" vertical="top"/>
    </xf>
    <xf numFmtId="0" fontId="2" fillId="9" borderId="13" xfId="0" applyFont="1" applyFill="1" applyBorder="1" applyAlignment="1">
      <alignment vertical="top"/>
    </xf>
    <xf numFmtId="0" fontId="15" fillId="9" borderId="0" xfId="0" applyFont="1" applyFill="1" applyBorder="1" applyAlignment="1">
      <alignment horizontal="center" vertical="top"/>
    </xf>
    <xf numFmtId="0" fontId="32" fillId="9" borderId="0" xfId="0" applyFont="1" applyFill="1" applyBorder="1" applyAlignment="1" applyProtection="1">
      <alignment horizontal="left" vertical="top"/>
      <protection locked="0"/>
    </xf>
    <xf numFmtId="0" fontId="32" fillId="9" borderId="0" xfId="0" applyFont="1" applyFill="1" applyBorder="1" applyAlignment="1" applyProtection="1">
      <alignment vertical="top"/>
      <protection locked="0"/>
    </xf>
    <xf numFmtId="0" fontId="32" fillId="9" borderId="13" xfId="0" applyFont="1" applyFill="1" applyBorder="1" applyAlignment="1" applyProtection="1">
      <alignment vertical="top"/>
      <protection locked="0"/>
    </xf>
    <xf numFmtId="16" fontId="2" fillId="9" borderId="15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22" fillId="8" borderId="17" xfId="0" applyFont="1" applyFill="1" applyBorder="1" applyAlignment="1">
      <alignment horizontal="right" vertical="center"/>
    </xf>
    <xf numFmtId="1" fontId="22" fillId="8" borderId="18" xfId="1" applyNumberFormat="1" applyFont="1" applyFill="1" applyBorder="1" applyAlignment="1">
      <alignment horizontal="center" vertical="center"/>
    </xf>
    <xf numFmtId="0" fontId="4" fillId="9" borderId="10" xfId="0" applyFont="1" applyFill="1" applyBorder="1"/>
    <xf numFmtId="0" fontId="15" fillId="9" borderId="6" xfId="0" applyFont="1" applyFill="1" applyBorder="1" applyAlignment="1">
      <alignment horizontal="center" vertical="center"/>
    </xf>
    <xf numFmtId="0" fontId="4" fillId="9" borderId="6" xfId="0" applyFont="1" applyFill="1" applyBorder="1"/>
    <xf numFmtId="16" fontId="4" fillId="9" borderId="6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9" fontId="16" fillId="9" borderId="6" xfId="2" applyFont="1" applyFill="1" applyBorder="1" applyAlignment="1">
      <alignment horizontal="right"/>
    </xf>
    <xf numFmtId="0" fontId="4" fillId="9" borderId="12" xfId="0" applyFont="1" applyFill="1" applyBorder="1"/>
    <xf numFmtId="0" fontId="15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4" fillId="9" borderId="0" xfId="0" applyFont="1" applyFill="1" applyBorder="1"/>
    <xf numFmtId="16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9" fontId="16" fillId="9" borderId="0" xfId="2" applyFont="1" applyFill="1" applyBorder="1" applyAlignment="1">
      <alignment horizontal="right"/>
    </xf>
    <xf numFmtId="9" fontId="16" fillId="9" borderId="13" xfId="2" applyFont="1" applyFill="1" applyBorder="1" applyAlignment="1">
      <alignment horizontal="center"/>
    </xf>
    <xf numFmtId="1" fontId="4" fillId="9" borderId="0" xfId="0" applyNumberFormat="1" applyFont="1" applyFill="1" applyBorder="1" applyAlignment="1">
      <alignment horizontal="center" vertical="center"/>
    </xf>
    <xf numFmtId="0" fontId="24" fillId="9" borderId="0" xfId="0" applyFont="1" applyFill="1" applyBorder="1"/>
    <xf numFmtId="0" fontId="34" fillId="9" borderId="13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 vertical="top"/>
    </xf>
    <xf numFmtId="0" fontId="20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12" fillId="9" borderId="4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2" fillId="9" borderId="14" xfId="0" applyFont="1" applyFill="1" applyBorder="1" applyAlignment="1">
      <alignment vertical="center"/>
    </xf>
    <xf numFmtId="16" fontId="2" fillId="10" borderId="10" xfId="0" applyNumberFormat="1" applyFont="1" applyFill="1" applyBorder="1" applyAlignment="1">
      <alignment horizontal="center"/>
    </xf>
    <xf numFmtId="0" fontId="24" fillId="10" borderId="6" xfId="0" applyFont="1" applyFill="1" applyBorder="1"/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/>
    <xf numFmtId="16" fontId="2" fillId="10" borderId="6" xfId="0" applyNumberFormat="1" applyFont="1" applyFill="1" applyBorder="1" applyAlignment="1">
      <alignment horizontal="center"/>
    </xf>
    <xf numFmtId="0" fontId="29" fillId="10" borderId="6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6" fillId="10" borderId="6" xfId="0" applyFont="1" applyFill="1" applyBorder="1"/>
    <xf numFmtId="0" fontId="34" fillId="10" borderId="11" xfId="0" applyFont="1" applyFill="1" applyBorder="1" applyAlignment="1">
      <alignment horizontal="right"/>
    </xf>
    <xf numFmtId="16" fontId="2" fillId="10" borderId="12" xfId="0" applyNumberFormat="1" applyFont="1" applyFill="1" applyBorder="1" applyAlignment="1">
      <alignment horizontal="center"/>
    </xf>
    <xf numFmtId="0" fontId="25" fillId="10" borderId="0" xfId="0" applyFont="1" applyFill="1" applyBorder="1" applyAlignment="1">
      <alignment horizontal="left"/>
    </xf>
    <xf numFmtId="0" fontId="3" fillId="10" borderId="0" xfId="0" applyFont="1" applyFill="1" applyBorder="1" applyAlignment="1">
      <alignment horizontal="center"/>
    </xf>
    <xf numFmtId="0" fontId="8" fillId="10" borderId="0" xfId="0" applyFont="1" applyFill="1" applyBorder="1"/>
    <xf numFmtId="16" fontId="2" fillId="10" borderId="0" xfId="0" applyNumberFormat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/>
    </xf>
    <xf numFmtId="0" fontId="2" fillId="10" borderId="13" xfId="0" applyFont="1" applyFill="1" applyBorder="1"/>
    <xf numFmtId="16" fontId="2" fillId="10" borderId="12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vertical="top"/>
    </xf>
    <xf numFmtId="0" fontId="17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vertical="top"/>
    </xf>
    <xf numFmtId="16" fontId="2" fillId="10" borderId="0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horizontal="left" vertical="top"/>
    </xf>
    <xf numFmtId="0" fontId="2" fillId="10" borderId="13" xfId="0" applyFont="1" applyFill="1" applyBorder="1" applyAlignment="1">
      <alignment vertical="top"/>
    </xf>
    <xf numFmtId="0" fontId="20" fillId="10" borderId="0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32" fillId="10" borderId="0" xfId="0" applyFont="1" applyFill="1" applyBorder="1" applyAlignment="1" applyProtection="1">
      <alignment horizontal="left" vertical="top"/>
      <protection locked="0"/>
    </xf>
    <xf numFmtId="0" fontId="16" fillId="10" borderId="0" xfId="0" applyFont="1" applyFill="1" applyBorder="1" applyAlignment="1">
      <alignment horizontal="left" vertical="top"/>
    </xf>
    <xf numFmtId="0" fontId="16" fillId="10" borderId="0" xfId="0" applyFont="1" applyFill="1" applyBorder="1" applyAlignment="1">
      <alignment vertical="top"/>
    </xf>
    <xf numFmtId="0" fontId="16" fillId="10" borderId="0" xfId="0" applyFont="1" applyFill="1" applyBorder="1" applyAlignment="1">
      <alignment horizontal="left" vertical="top" wrapText="1"/>
    </xf>
    <xf numFmtId="0" fontId="32" fillId="10" borderId="0" xfId="0" applyFont="1" applyFill="1" applyBorder="1" applyAlignment="1" applyProtection="1">
      <alignment vertical="top"/>
      <protection locked="0"/>
    </xf>
    <xf numFmtId="0" fontId="32" fillId="10" borderId="13" xfId="0" applyFont="1" applyFill="1" applyBorder="1" applyAlignment="1" applyProtection="1">
      <alignment vertical="top"/>
      <protection locked="0"/>
    </xf>
    <xf numFmtId="0" fontId="20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/>
    </xf>
    <xf numFmtId="0" fontId="16" fillId="10" borderId="0" xfId="0" applyFont="1" applyFill="1" applyBorder="1"/>
    <xf numFmtId="0" fontId="16" fillId="10" borderId="0" xfId="0" applyFont="1" applyFill="1" applyBorder="1" applyAlignment="1"/>
    <xf numFmtId="16" fontId="2" fillId="10" borderId="15" xfId="0" applyNumberFormat="1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vertical="center"/>
    </xf>
    <xf numFmtId="0" fontId="19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vertical="center"/>
    </xf>
    <xf numFmtId="0" fontId="24" fillId="10" borderId="0" xfId="0" applyFont="1" applyFill="1" applyBorder="1"/>
    <xf numFmtId="0" fontId="34" fillId="10" borderId="13" xfId="0" applyFont="1" applyFill="1" applyBorder="1" applyAlignment="1">
      <alignment horizontal="right"/>
    </xf>
    <xf numFmtId="0" fontId="14" fillId="10" borderId="0" xfId="0" applyFont="1" applyFill="1" applyBorder="1" applyAlignment="1">
      <alignment horizontal="center"/>
    </xf>
    <xf numFmtId="0" fontId="30" fillId="10" borderId="0" xfId="0" applyFont="1" applyFill="1" applyBorder="1" applyAlignment="1">
      <alignment horizontal="left" vertical="top"/>
    </xf>
    <xf numFmtId="0" fontId="20" fillId="10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32" fillId="10" borderId="0" xfId="0" applyFont="1" applyFill="1" applyBorder="1" applyAlignment="1">
      <alignment vertical="top"/>
    </xf>
    <xf numFmtId="16" fontId="2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0" fontId="15" fillId="9" borderId="12" xfId="0" applyFont="1" applyFill="1" applyBorder="1"/>
    <xf numFmtId="16" fontId="15" fillId="9" borderId="0" xfId="0" applyNumberFormat="1" applyFont="1" applyFill="1" applyBorder="1" applyAlignment="1">
      <alignment horizontal="center" vertical="center"/>
    </xf>
    <xf numFmtId="1" fontId="15" fillId="9" borderId="0" xfId="0" applyNumberFormat="1" applyFont="1" applyFill="1" applyBorder="1" applyAlignment="1">
      <alignment horizontal="center" vertical="center"/>
    </xf>
    <xf numFmtId="0" fontId="15" fillId="9" borderId="0" xfId="0" applyFont="1" applyFill="1" applyBorder="1"/>
    <xf numFmtId="0" fontId="15" fillId="0" borderId="0" xfId="0" applyFont="1" applyBorder="1"/>
    <xf numFmtId="0" fontId="15" fillId="2" borderId="0" xfId="0" applyFont="1" applyFill="1" applyBorder="1"/>
    <xf numFmtId="0" fontId="15" fillId="9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15" fillId="9" borderId="0" xfId="0" applyFont="1" applyFill="1" applyBorder="1" applyAlignment="1">
      <alignment vertical="center" wrapText="1"/>
    </xf>
    <xf numFmtId="9" fontId="15" fillId="9" borderId="0" xfId="2" applyFont="1" applyFill="1" applyBorder="1" applyAlignment="1">
      <alignment horizontal="right" vertical="center"/>
    </xf>
    <xf numFmtId="1" fontId="15" fillId="9" borderId="13" xfId="2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36" fillId="2" borderId="5" xfId="0" applyFont="1" applyFill="1" applyBorder="1"/>
    <xf numFmtId="1" fontId="38" fillId="11" borderId="19" xfId="3" applyNumberFormat="1" applyFont="1" applyAlignment="1">
      <alignment horizontal="center"/>
    </xf>
    <xf numFmtId="0" fontId="38" fillId="11" borderId="19" xfId="3" applyFont="1" applyAlignment="1">
      <alignment horizontal="center"/>
    </xf>
    <xf numFmtId="9" fontId="24" fillId="9" borderId="11" xfId="2" applyFont="1" applyFill="1" applyBorder="1" applyAlignment="1">
      <alignment horizontal="right"/>
    </xf>
    <xf numFmtId="0" fontId="23" fillId="9" borderId="20" xfId="0" applyFont="1" applyFill="1" applyBorder="1" applyAlignment="1">
      <alignment vertical="center"/>
    </xf>
    <xf numFmtId="0" fontId="15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16" fontId="4" fillId="9" borderId="20" xfId="0" applyNumberFormat="1" applyFont="1" applyFill="1" applyBorder="1" applyAlignment="1">
      <alignment horizontal="center" vertical="center"/>
    </xf>
    <xf numFmtId="165" fontId="17" fillId="9" borderId="2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2" fontId="23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15" fillId="9" borderId="0" xfId="0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/>
      <protection locked="0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ontrols!$D$2" lockText="1"/>
</file>

<file path=xl/ctrlProps/ctrlProp2.xml><?xml version="1.0" encoding="utf-8"?>
<formControlPr xmlns="http://schemas.microsoft.com/office/spreadsheetml/2009/9/main" objectType="CheckBox" fmlaLink="Controls!$E$2" lockText="1"/>
</file>

<file path=xl/ctrlProps/ctrlProp3.xml><?xml version="1.0" encoding="utf-8"?>
<formControlPr xmlns="http://schemas.microsoft.com/office/spreadsheetml/2009/9/main" objectType="CheckBox" checked="Checked" fmlaLink="Controls!$F$2" lockText="1"/>
</file>

<file path=xl/ctrlProps/ctrlProp4.xml><?xml version="1.0" encoding="utf-8"?>
<formControlPr xmlns="http://schemas.microsoft.com/office/spreadsheetml/2009/9/main" objectType="CheckBox" checked="Checked" fmlaLink="Controls!$G$2" lockText="1"/>
</file>

<file path=xl/ctrlProps/ctrlProp5.xml><?xml version="1.0" encoding="utf-8"?>
<formControlPr xmlns="http://schemas.microsoft.com/office/spreadsheetml/2009/9/main" objectType="CheckBox" checked="Checked" fmlaLink="Controls!$H$2" lockText="1"/>
</file>

<file path=xl/ctrlProps/ctrlProp6.xml><?xml version="1.0" encoding="utf-8"?>
<formControlPr xmlns="http://schemas.microsoft.com/office/spreadsheetml/2009/9/main" objectType="CheckBox" checked="Checked" fmlaLink="Controls!$I$2" lockText="1"/>
</file>

<file path=xl/ctrlProps/ctrlProp7.xml><?xml version="1.0" encoding="utf-8"?>
<formControlPr xmlns="http://schemas.microsoft.com/office/spreadsheetml/2009/9/main" objectType="CheckBox" checked="Checked" fmlaLink="Controls!$J$2" lockText="1"/>
</file>

<file path=xl/ctrlProps/ctrlProp8.xml><?xml version="1.0" encoding="utf-8"?>
<formControlPr xmlns="http://schemas.microsoft.com/office/spreadsheetml/2009/9/main" objectType="CheckBox" checked="Checked" fmlaLink="Controls!$K$2" lockText="1"/>
</file>

<file path=xl/ctrlProps/ctrlProp9.xml><?xml version="1.0" encoding="utf-8"?>
<formControlPr xmlns="http://schemas.microsoft.com/office/spreadsheetml/2009/9/main" objectType="CheckBox" checked="Checked" fmlaLink="Controls!$L$2" lockText="1"/>
</file>

<file path=xl/ctrlProps/ctrlProp10.xml><?xml version="1.0" encoding="utf-8"?>
<formControlPr xmlns="http://schemas.microsoft.com/office/spreadsheetml/2009/9/main" objectType="CheckBox" fmlaLink="Controls!$C$4" lockText="1"/>
</file>

<file path=xl/ctrlProps/ctrlProp11.xml><?xml version="1.0" encoding="utf-8"?>
<formControlPr xmlns="http://schemas.microsoft.com/office/spreadsheetml/2009/9/main" objectType="CheckBox" fmlaLink="Controls!$D$4" lockText="1"/>
</file>

<file path=xl/ctrlProps/ctrlProp12.xml><?xml version="1.0" encoding="utf-8"?>
<formControlPr xmlns="http://schemas.microsoft.com/office/spreadsheetml/2009/9/main" objectType="CheckBox" checked="Checked" fmlaLink="Controls!$E$4" lockText="1"/>
</file>

<file path=xl/ctrlProps/ctrlProp13.xml><?xml version="1.0" encoding="utf-8"?>
<formControlPr xmlns="http://schemas.microsoft.com/office/spreadsheetml/2009/9/main" objectType="CheckBox" checked="Checked" fmlaLink="Controls!$F$4" lockText="1"/>
</file>

<file path=xl/ctrlProps/ctrlProp14.xml><?xml version="1.0" encoding="utf-8"?>
<formControlPr xmlns="http://schemas.microsoft.com/office/spreadsheetml/2009/9/main" objectType="CheckBox" checked="Checked" fmlaLink="Controls!$G$4" lockText="1"/>
</file>

<file path=xl/ctrlProps/ctrlProp15.xml><?xml version="1.0" encoding="utf-8"?>
<formControlPr xmlns="http://schemas.microsoft.com/office/spreadsheetml/2009/9/main" objectType="CheckBox" checked="Checked" fmlaLink="Controls!$H$4" lockText="1"/>
</file>

<file path=xl/ctrlProps/ctrlProp16.xml><?xml version="1.0" encoding="utf-8"?>
<formControlPr xmlns="http://schemas.microsoft.com/office/spreadsheetml/2009/9/main" objectType="CheckBox" checked="Checked" fmlaLink="Controls!$I$4" lockText="1"/>
</file>

<file path=xl/ctrlProps/ctrlProp17.xml><?xml version="1.0" encoding="utf-8"?>
<formControlPr xmlns="http://schemas.microsoft.com/office/spreadsheetml/2009/9/main" objectType="CheckBox" checked="Checked" fmlaLink="Controls!$J$4" lockText="1"/>
</file>

<file path=xl/ctrlProps/ctrlProp18.xml><?xml version="1.0" encoding="utf-8"?>
<formControlPr xmlns="http://schemas.microsoft.com/office/spreadsheetml/2009/9/main" objectType="CheckBox" checked="Checked" fmlaLink="Controls!$K$4" lockText="1"/>
</file>

<file path=xl/ctrlProps/ctrlProp19.xml><?xml version="1.0" encoding="utf-8"?>
<formControlPr xmlns="http://schemas.microsoft.com/office/spreadsheetml/2009/9/main" objectType="CheckBox" checked="Checked" fmlaLink="Controls!$L$4" lockText="1"/>
</file>

<file path=xl/ctrlProps/ctrlProp20.xml><?xml version="1.0" encoding="utf-8"?>
<formControlPr xmlns="http://schemas.microsoft.com/office/spreadsheetml/2009/9/main" objectType="CheckBox" checked="Checked" fmlaLink="Controls!$E$7" lockText="1"/>
</file>

<file path=xl/ctrlProps/ctrlProp21.xml><?xml version="1.0" encoding="utf-8"?>
<formControlPr xmlns="http://schemas.microsoft.com/office/spreadsheetml/2009/9/main" objectType="CheckBox" checked="Checked" fmlaLink="Controls!$G$7" lockText="1"/>
</file>

<file path=xl/ctrlProps/ctrlProp22.xml><?xml version="1.0" encoding="utf-8"?>
<formControlPr xmlns="http://schemas.microsoft.com/office/spreadsheetml/2009/9/main" objectType="CheckBox" checked="Checked" fmlaLink="Controls!$I$7" lockText="1"/>
</file>

<file path=xl/ctrlProps/ctrlProp23.xml><?xml version="1.0" encoding="utf-8"?>
<formControlPr xmlns="http://schemas.microsoft.com/office/spreadsheetml/2009/9/main" objectType="CheckBox" checked="Checked" fmlaLink="Controls!$K$7" lockText="1"/>
</file>

<file path=xl/ctrlProps/ctrlProp24.xml><?xml version="1.0" encoding="utf-8"?>
<formControlPr xmlns="http://schemas.microsoft.com/office/spreadsheetml/2009/9/main" objectType="CheckBox" checked="Checked" fmlaLink="Controls!$C$21" lockText="1"/>
</file>

<file path=xl/ctrlProps/ctrlProp25.xml><?xml version="1.0" encoding="utf-8"?>
<formControlPr xmlns="http://schemas.microsoft.com/office/spreadsheetml/2009/9/main" objectType="CheckBox" checked="Checked" fmlaLink="Controls!$C$22" lockText="1"/>
</file>

<file path=xl/ctrlProps/ctrlProp26.xml><?xml version="1.0" encoding="utf-8"?>
<formControlPr xmlns="http://schemas.microsoft.com/office/spreadsheetml/2009/9/main" objectType="CheckBox" checked="Checked" fmlaLink="Controls!$C$23" lockText="1"/>
</file>

<file path=xl/ctrlProps/ctrlProp27.xml><?xml version="1.0" encoding="utf-8"?>
<formControlPr xmlns="http://schemas.microsoft.com/office/spreadsheetml/2009/9/main" objectType="CheckBox" checked="Checked" fmlaLink="Controls!$C$30" lockText="1"/>
</file>

<file path=xl/ctrlProps/ctrlProp28.xml><?xml version="1.0" encoding="utf-8"?>
<formControlPr xmlns="http://schemas.microsoft.com/office/spreadsheetml/2009/9/main" objectType="CheckBox" checked="Checked" fmlaLink="Controls!$C$31" lockText="1"/>
</file>

<file path=xl/ctrlProps/ctrlProp29.xml><?xml version="1.0" encoding="utf-8"?>
<formControlPr xmlns="http://schemas.microsoft.com/office/spreadsheetml/2009/9/main" objectType="CheckBox" checked="Checked" fmlaLink="Controls!$C$35" lockText="1"/>
</file>

<file path=xl/ctrlProps/ctrlProp30.xml><?xml version="1.0" encoding="utf-8"?>
<formControlPr xmlns="http://schemas.microsoft.com/office/spreadsheetml/2009/9/main" objectType="CheckBox" checked="Checked" fmlaLink="Controls!$C$43" lockText="1"/>
</file>

<file path=xl/ctrlProps/ctrlProp31.xml><?xml version="1.0" encoding="utf-8"?>
<formControlPr xmlns="http://schemas.microsoft.com/office/spreadsheetml/2009/9/main" objectType="CheckBox" checked="Checked" fmlaLink="Controls!$C$44" lockText="1"/>
</file>

<file path=xl/ctrlProps/ctrlProp32.xml><?xml version="1.0" encoding="utf-8"?>
<formControlPr xmlns="http://schemas.microsoft.com/office/spreadsheetml/2009/9/main" objectType="CheckBox" checked="Checked" fmlaLink="Controls!$C$45" lockText="1"/>
</file>

<file path=xl/ctrlProps/ctrlProp33.xml><?xml version="1.0" encoding="utf-8"?>
<formControlPr xmlns="http://schemas.microsoft.com/office/spreadsheetml/2009/9/main" objectType="CheckBox" checked="Checked" fmlaLink="Controls!$C$46" lockText="1"/>
</file>

<file path=xl/ctrlProps/ctrlProp34.xml><?xml version="1.0" encoding="utf-8"?>
<formControlPr xmlns="http://schemas.microsoft.com/office/spreadsheetml/2009/9/main" objectType="CheckBox" checked="Checked" fmlaLink="Controls!$C$52" lockText="1"/>
</file>

<file path=xl/ctrlProps/ctrlProp35.xml><?xml version="1.0" encoding="utf-8"?>
<formControlPr xmlns="http://schemas.microsoft.com/office/spreadsheetml/2009/9/main" objectType="CheckBox" checked="Checked" fmlaLink="Controls!$C$53" lockText="1"/>
</file>

<file path=xl/ctrlProps/ctrlProp36.xml><?xml version="1.0" encoding="utf-8"?>
<formControlPr xmlns="http://schemas.microsoft.com/office/spreadsheetml/2009/9/main" objectType="CheckBox" checked="Checked" fmlaLink="Controls!$C$59" lockText="1"/>
</file>

<file path=xl/ctrlProps/ctrlProp37.xml><?xml version="1.0" encoding="utf-8"?>
<formControlPr xmlns="http://schemas.microsoft.com/office/spreadsheetml/2009/9/main" objectType="CheckBox" checked="Checked" fmlaLink="Controls!$C$60" lockText="1"/>
</file>

<file path=xl/ctrlProps/ctrlProp38.xml><?xml version="1.0" encoding="utf-8"?>
<formControlPr xmlns="http://schemas.microsoft.com/office/spreadsheetml/2009/9/main" objectType="CheckBox" checked="Checked" fmlaLink="Controls!$C$61" lockText="1"/>
</file>

<file path=xl/ctrlProps/ctrlProp39.xml><?xml version="1.0" encoding="utf-8"?>
<formControlPr xmlns="http://schemas.microsoft.com/office/spreadsheetml/2009/9/main" objectType="CheckBox" checked="Checked" fmlaLink="Controls!$C$6" lockText="1"/>
</file>

<file path=xl/ctrlProps/ctrlProp40.xml><?xml version="1.0" encoding="utf-8"?>
<formControlPr xmlns="http://schemas.microsoft.com/office/spreadsheetml/2009/9/main" objectType="CheckBox" checked="Checked" fmlaLink="Controls!$D$6" lockText="1"/>
</file>

<file path=xl/ctrlProps/ctrlProp41.xml><?xml version="1.0" encoding="utf-8"?>
<formControlPr xmlns="http://schemas.microsoft.com/office/spreadsheetml/2009/9/main" objectType="CheckBox" fmlaLink="Controls!$E$6" lockText="1"/>
</file>

<file path=xl/ctrlProps/ctrlProp42.xml><?xml version="1.0" encoding="utf-8"?>
<formControlPr xmlns="http://schemas.microsoft.com/office/spreadsheetml/2009/9/main" objectType="CheckBox" fmlaLink="Controls!$F$6" lockText="1"/>
</file>

<file path=xl/ctrlProps/ctrlProp43.xml><?xml version="1.0" encoding="utf-8"?>
<formControlPr xmlns="http://schemas.microsoft.com/office/spreadsheetml/2009/9/main" objectType="CheckBox" checked="Checked" fmlaLink="Controls!$G$6" lockText="1"/>
</file>

<file path=xl/ctrlProps/ctrlProp44.xml><?xml version="1.0" encoding="utf-8"?>
<formControlPr xmlns="http://schemas.microsoft.com/office/spreadsheetml/2009/9/main" objectType="CheckBox" checked="Checked" fmlaLink="Controls!$H$6" lockText="1"/>
</file>

<file path=xl/ctrlProps/ctrlProp45.xml><?xml version="1.0" encoding="utf-8"?>
<formControlPr xmlns="http://schemas.microsoft.com/office/spreadsheetml/2009/9/main" objectType="CheckBox" fmlaLink="Controls!$I$6" lockText="1"/>
</file>

<file path=xl/ctrlProps/ctrlProp46.xml><?xml version="1.0" encoding="utf-8"?>
<formControlPr xmlns="http://schemas.microsoft.com/office/spreadsheetml/2009/9/main" objectType="CheckBox" fmlaLink="Controls!$J$6" lockText="1"/>
</file>

<file path=xl/ctrlProps/ctrlProp47.xml><?xml version="1.0" encoding="utf-8"?>
<formControlPr xmlns="http://schemas.microsoft.com/office/spreadsheetml/2009/9/main" objectType="CheckBox" checked="Checked" fmlaLink="Controls!$K$6" lockText="1"/>
</file>

<file path=xl/ctrlProps/ctrlProp48.xml><?xml version="1.0" encoding="utf-8"?>
<formControlPr xmlns="http://schemas.microsoft.com/office/spreadsheetml/2009/9/main" objectType="CheckBox" fmlaLink="Controls!$L$6" lockText="1"/>
</file>

<file path=xl/ctrlProps/ctrlProp49.xml><?xml version="1.0" encoding="utf-8"?>
<formControlPr xmlns="http://schemas.microsoft.com/office/spreadsheetml/2009/9/main" objectType="CheckBox" fmlaLink="Controls!$C$2" lockText="1"/>
</file>

<file path=xl/ctrlProps/ctrlProp50.xml><?xml version="1.0" encoding="utf-8"?>
<formControlPr xmlns="http://schemas.microsoft.com/office/spreadsheetml/2009/9/main" objectType="CheckBox" checked="Checked" fmlaLink="Controls!$C$47" lockText="1"/>
</file>

<file path=xl/ctrlProps/ctrlProp51.xml><?xml version="1.0" encoding="utf-8"?>
<formControlPr xmlns="http://schemas.microsoft.com/office/spreadsheetml/2009/9/main" objectType="CheckBox" checked="Checked" fmlaLink="Controls!$C$48" lockText="1"/>
</file>

<file path=xl/ctrlProps/ctrlProp52.xml><?xml version="1.0" encoding="utf-8"?>
<formControlPr xmlns="http://schemas.microsoft.com/office/spreadsheetml/2009/9/main" objectType="CheckBox" checked="Checked" fmlaLink="Controls!$C$62" lockText="1"/>
</file>

<file path=xl/ctrlProps/ctrlProp53.xml><?xml version="1.0" encoding="utf-8"?>
<formControlPr xmlns="http://schemas.microsoft.com/office/spreadsheetml/2009/9/main" objectType="CheckBox" checked="Checked" fmlaLink="Controls!$M$2" lockText="1"/>
</file>

<file path=xl/ctrlProps/ctrlProp54.xml><?xml version="1.0" encoding="utf-8"?>
<formControlPr xmlns="http://schemas.microsoft.com/office/spreadsheetml/2009/9/main" objectType="CheckBox" checked="Checked" fmlaLink="Controls!$M$4" lockText="1"/>
</file>

<file path=xl/ctrlProps/ctrlProp55.xml><?xml version="1.0" encoding="utf-8"?>
<formControlPr xmlns="http://schemas.microsoft.com/office/spreadsheetml/2009/9/main" objectType="CheckBox" checked="Checked" fmlaLink="Controls!$M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checked="Checked" fmlaLink="Controls!$N$2" lockText="1"/>
</file>

<file path=xl/ctrlProps/ctrlProp58.xml><?xml version="1.0" encoding="utf-8"?>
<formControlPr xmlns="http://schemas.microsoft.com/office/spreadsheetml/2009/9/main" objectType="CheckBox" checked="Checked" fmlaLink="Controls!$N$4" lockText="1"/>
</file>

<file path=xl/ctrlProps/ctrlProp59.xml><?xml version="1.0" encoding="utf-8"?>
<formControlPr xmlns="http://schemas.microsoft.com/office/spreadsheetml/2009/9/main" objectType="CheckBox" fmlaLink="Controls!$N$6" lockText="1"/>
</file>

<file path=xl/ctrlProps/ctrlProp60.xml><?xml version="1.0" encoding="utf-8"?>
<formControlPr xmlns="http://schemas.microsoft.com/office/spreadsheetml/2009/9/main" objectType="CheckBox" checked="Checked" fmlaLink="Controls!$D$3" lockText="1"/>
</file>

<file path=xl/ctrlProps/ctrlProp61.xml><?xml version="1.0" encoding="utf-8"?>
<formControlPr xmlns="http://schemas.microsoft.com/office/spreadsheetml/2009/9/main" objectType="CheckBox" checked="Checked" fmlaLink="Controls!$E$3" lockText="1"/>
</file>

<file path=xl/ctrlProps/ctrlProp62.xml><?xml version="1.0" encoding="utf-8"?>
<formControlPr xmlns="http://schemas.microsoft.com/office/spreadsheetml/2009/9/main" objectType="CheckBox" checked="Checked" fmlaLink="Controls!$F$3" lockText="1"/>
</file>

<file path=xl/ctrlProps/ctrlProp63.xml><?xml version="1.0" encoding="utf-8"?>
<formControlPr xmlns="http://schemas.microsoft.com/office/spreadsheetml/2009/9/main" objectType="CheckBox" fmlaLink="Controls!$G$3" lockText="1"/>
</file>

<file path=xl/ctrlProps/ctrlProp64.xml><?xml version="1.0" encoding="utf-8"?>
<formControlPr xmlns="http://schemas.microsoft.com/office/spreadsheetml/2009/9/main" objectType="CheckBox" checked="Checked" fmlaLink="Controls!$H$3" lockText="1"/>
</file>

<file path=xl/ctrlProps/ctrlProp65.xml><?xml version="1.0" encoding="utf-8"?>
<formControlPr xmlns="http://schemas.microsoft.com/office/spreadsheetml/2009/9/main" objectType="CheckBox" checked="Checked" fmlaLink="Controls!$I$3" lockText="1"/>
</file>

<file path=xl/ctrlProps/ctrlProp66.xml><?xml version="1.0" encoding="utf-8"?>
<formControlPr xmlns="http://schemas.microsoft.com/office/spreadsheetml/2009/9/main" objectType="CheckBox" checked="Checked" fmlaLink="Controls!$J$3" lockText="1"/>
</file>

<file path=xl/ctrlProps/ctrlProp67.xml><?xml version="1.0" encoding="utf-8"?>
<formControlPr xmlns="http://schemas.microsoft.com/office/spreadsheetml/2009/9/main" objectType="CheckBox" checked="Checked" fmlaLink="Controls!$K$3" lockText="1"/>
</file>

<file path=xl/ctrlProps/ctrlProp68.xml><?xml version="1.0" encoding="utf-8"?>
<formControlPr xmlns="http://schemas.microsoft.com/office/spreadsheetml/2009/9/main" objectType="CheckBox" checked="Checked" fmlaLink="Controls!$L$3" lockText="1"/>
</file>

<file path=xl/ctrlProps/ctrlProp69.xml><?xml version="1.0" encoding="utf-8"?>
<formControlPr xmlns="http://schemas.microsoft.com/office/spreadsheetml/2009/9/main" objectType="CheckBox" checked="Checked" fmlaLink="Controls!$C$3" lockText="1"/>
</file>

<file path=xl/ctrlProps/ctrlProp70.xml><?xml version="1.0" encoding="utf-8"?>
<formControlPr xmlns="http://schemas.microsoft.com/office/spreadsheetml/2009/9/main" objectType="CheckBox" checked="Checked" fmlaLink="Controls!$M$3" lockText="1"/>
</file>

<file path=xl/ctrlProps/ctrlProp71.xml><?xml version="1.0" encoding="utf-8"?>
<formControlPr xmlns="http://schemas.microsoft.com/office/spreadsheetml/2009/9/main" objectType="CheckBox" checked="Checked" fmlaLink="Controls!$N$3" lockText="1"/>
</file>

<file path=xl/ctrlProps/ctrlProp72.xml><?xml version="1.0" encoding="utf-8"?>
<formControlPr xmlns="http://schemas.microsoft.com/office/spreadsheetml/2009/9/main" objectType="CheckBox" checked="Checked" fmlaLink="Controls!$C$49" lockText="1"/>
</file>

<file path=xl/ctrlProps/ctrlProp73.xml><?xml version="1.0" encoding="utf-8"?>
<formControlPr xmlns="http://schemas.microsoft.com/office/spreadsheetml/2009/9/main" objectType="CheckBox" fmlaLink="Controls!$C$32" lockText="1"/>
</file>

<file path=xl/ctrlProps/ctrlProp74.xml><?xml version="1.0" encoding="utf-8"?>
<formControlPr xmlns="http://schemas.microsoft.com/office/spreadsheetml/2009/9/main" objectType="CheckBox" fmlaLink="Controls!$G$12" lockText="1"/>
</file>

<file path=xl/ctrlProps/ctrlProp75.xml><?xml version="1.0" encoding="utf-8"?>
<formControlPr xmlns="http://schemas.microsoft.com/office/spreadsheetml/2009/9/main" objectType="CheckBox" checked="Checked" fmlaLink="Controls!$H$12" lockText="1"/>
</file>

<file path=xl/ctrlProps/ctrlProp76.xml><?xml version="1.0" encoding="utf-8"?>
<formControlPr xmlns="http://schemas.microsoft.com/office/spreadsheetml/2009/9/main" objectType="CheckBox" checked="Checked" fmlaLink="Controls!$I$12" lockText="1"/>
</file>

<file path=xl/ctrlProps/ctrlProp77.xml><?xml version="1.0" encoding="utf-8"?>
<formControlPr xmlns="http://schemas.microsoft.com/office/spreadsheetml/2009/9/main" objectType="CheckBox" checked="Checked" fmlaLink="Controls!$J$12" lockText="1"/>
</file>

<file path=xl/ctrlProps/ctrlProp78.xml><?xml version="1.0" encoding="utf-8"?>
<formControlPr xmlns="http://schemas.microsoft.com/office/spreadsheetml/2009/9/main" objectType="CheckBox" checked="Checked" fmlaLink="Controls!$K$12" lockText="1"/>
</file>

<file path=xl/ctrlProps/ctrlProp79.xml><?xml version="1.0" encoding="utf-8"?>
<formControlPr xmlns="http://schemas.microsoft.com/office/spreadsheetml/2009/9/main" objectType="CheckBox" checked="Checked" fmlaLink="Controls!$L$12" lockText="1"/>
</file>

<file path=xl/ctrlProps/ctrlProp80.xml><?xml version="1.0" encoding="utf-8"?>
<formControlPr xmlns="http://schemas.microsoft.com/office/spreadsheetml/2009/9/main" objectType="CheckBox" checked="Checked" fmlaLink="Controls!$M$12" lockText="1"/>
</file>

<file path=xl/ctrlProps/ctrlProp81.xml><?xml version="1.0" encoding="utf-8"?>
<formControlPr xmlns="http://schemas.microsoft.com/office/spreadsheetml/2009/9/main" objectType="CheckBox" checked="Checked" fmlaLink="Controls!$N$12" lockText="1"/>
</file>

<file path=xl/ctrlProps/ctrlProp82.xml><?xml version="1.0" encoding="utf-8"?>
<formControlPr xmlns="http://schemas.microsoft.com/office/spreadsheetml/2009/9/main" objectType="CheckBox" checked="Checked" fmlaLink="Controls!$O$12" lockText="1"/>
</file>

<file path=xl/ctrlProps/ctrlProp83.xml><?xml version="1.0" encoding="utf-8"?>
<formControlPr xmlns="http://schemas.microsoft.com/office/spreadsheetml/2009/9/main" objectType="CheckBox" checked="Checked" fmlaLink="Controls!$P$12" lockText="1"/>
</file>

<file path=xl/ctrlProps/ctrlProp84.xml><?xml version="1.0" encoding="utf-8"?>
<formControlPr xmlns="http://schemas.microsoft.com/office/spreadsheetml/2009/9/main" objectType="CheckBox" checked="Checked" fmlaLink="Controls!$Q$12" lockText="1"/>
</file>

<file path=xl/ctrlProps/ctrlProp85.xml><?xml version="1.0" encoding="utf-8"?>
<formControlPr xmlns="http://schemas.microsoft.com/office/spreadsheetml/2009/9/main" objectType="CheckBox" fmlaLink="Controls!$R$12" lockText="1"/>
</file>

<file path=xl/ctrlProps/ctrlProp86.xml><?xml version="1.0" encoding="utf-8"?>
<formControlPr xmlns="http://schemas.microsoft.com/office/spreadsheetml/2009/9/main" objectType="CheckBox" fmlaLink="Controls!$G$13" lockText="1"/>
</file>

<file path=xl/ctrlProps/ctrlProp87.xml><?xml version="1.0" encoding="utf-8"?>
<formControlPr xmlns="http://schemas.microsoft.com/office/spreadsheetml/2009/9/main" objectType="CheckBox" checked="Checked" fmlaLink="Controls!$H$13" lockText="1"/>
</file>

<file path=xl/ctrlProps/ctrlProp88.xml><?xml version="1.0" encoding="utf-8"?>
<formControlPr xmlns="http://schemas.microsoft.com/office/spreadsheetml/2009/9/main" objectType="CheckBox" checked="Checked" fmlaLink="Controls!$I$13" lockText="1"/>
</file>

<file path=xl/ctrlProps/ctrlProp89.xml><?xml version="1.0" encoding="utf-8"?>
<formControlPr xmlns="http://schemas.microsoft.com/office/spreadsheetml/2009/9/main" objectType="CheckBox" checked="Checked" fmlaLink="Controls!$J$13" lockText="1"/>
</file>

<file path=xl/ctrlProps/ctrlProp90.xml><?xml version="1.0" encoding="utf-8"?>
<formControlPr xmlns="http://schemas.microsoft.com/office/spreadsheetml/2009/9/main" objectType="CheckBox" checked="Checked" fmlaLink="Controls!$K$13" lockText="1"/>
</file>

<file path=xl/ctrlProps/ctrlProp91.xml><?xml version="1.0" encoding="utf-8"?>
<formControlPr xmlns="http://schemas.microsoft.com/office/spreadsheetml/2009/9/main" objectType="CheckBox" checked="Checked" fmlaLink="Controls!$L$13" lockText="1"/>
</file>

<file path=xl/ctrlProps/ctrlProp92.xml><?xml version="1.0" encoding="utf-8"?>
<formControlPr xmlns="http://schemas.microsoft.com/office/spreadsheetml/2009/9/main" objectType="CheckBox" checked="Checked" fmlaLink="Controls!$M$13" lockText="1"/>
</file>

<file path=xl/ctrlProps/ctrlProp93.xml><?xml version="1.0" encoding="utf-8"?>
<formControlPr xmlns="http://schemas.microsoft.com/office/spreadsheetml/2009/9/main" objectType="CheckBox" checked="Checked" fmlaLink="Controls!$N$13" lockText="1"/>
</file>

<file path=xl/ctrlProps/ctrlProp94.xml><?xml version="1.0" encoding="utf-8"?>
<formControlPr xmlns="http://schemas.microsoft.com/office/spreadsheetml/2009/9/main" objectType="CheckBox" checked="Checked" fmlaLink="Controls!$O$13" lockText="1"/>
</file>

<file path=xl/ctrlProps/ctrlProp95.xml><?xml version="1.0" encoding="utf-8"?>
<formControlPr xmlns="http://schemas.microsoft.com/office/spreadsheetml/2009/9/main" objectType="CheckBox" checked="Checked" fmlaLink="Controls!$P$13" lockText="1"/>
</file>

<file path=xl/ctrlProps/ctrlProp96.xml><?xml version="1.0" encoding="utf-8"?>
<formControlPr xmlns="http://schemas.microsoft.com/office/spreadsheetml/2009/9/main" objectType="CheckBox" checked="Checked" fmlaLink="Controls!$Q$13" lockText="1"/>
</file>

<file path=xl/ctrlProps/ctrlProp97.xml><?xml version="1.0" encoding="utf-8"?>
<formControlPr xmlns="http://schemas.microsoft.com/office/spreadsheetml/2009/9/main" objectType="CheckBox" fmlaLink="Controls!$R$13" lockText="1"/>
</file>

<file path=xl/ctrlProps/ctrlProp98.xml><?xml version="1.0" encoding="utf-8"?>
<formControlPr xmlns="http://schemas.microsoft.com/office/spreadsheetml/2009/9/main" objectType="CheckBox" fmlaLink="Controls!$G$14" lockText="1"/>
</file>

<file path=xl/ctrlProps/ctrlProp99.xml><?xml version="1.0" encoding="utf-8"?>
<formControlPr xmlns="http://schemas.microsoft.com/office/spreadsheetml/2009/9/main" objectType="CheckBox" checked="Checked" fmlaLink="Controls!$H$14" lockText="1"/>
</file>

<file path=xl/ctrlProps/ctrlProp100.xml><?xml version="1.0" encoding="utf-8"?>
<formControlPr xmlns="http://schemas.microsoft.com/office/spreadsheetml/2009/9/main" objectType="CheckBox" checked="Checked" fmlaLink="Controls!$I$14" lockText="1"/>
</file>

<file path=xl/ctrlProps/ctrlProp101.xml><?xml version="1.0" encoding="utf-8"?>
<formControlPr xmlns="http://schemas.microsoft.com/office/spreadsheetml/2009/9/main" objectType="CheckBox" checked="Checked" fmlaLink="Controls!$J$14" lockText="1"/>
</file>

<file path=xl/ctrlProps/ctrlProp102.xml><?xml version="1.0" encoding="utf-8"?>
<formControlPr xmlns="http://schemas.microsoft.com/office/spreadsheetml/2009/9/main" objectType="CheckBox" checked="Checked" fmlaLink="Controls!$K$14" lockText="1"/>
</file>

<file path=xl/ctrlProps/ctrlProp103.xml><?xml version="1.0" encoding="utf-8"?>
<formControlPr xmlns="http://schemas.microsoft.com/office/spreadsheetml/2009/9/main" objectType="CheckBox" checked="Checked" fmlaLink="Controls!$L$14" lockText="1"/>
</file>

<file path=xl/ctrlProps/ctrlProp104.xml><?xml version="1.0" encoding="utf-8"?>
<formControlPr xmlns="http://schemas.microsoft.com/office/spreadsheetml/2009/9/main" objectType="CheckBox" checked="Checked" fmlaLink="Controls!$M$14" lockText="1"/>
</file>

<file path=xl/ctrlProps/ctrlProp105.xml><?xml version="1.0" encoding="utf-8"?>
<formControlPr xmlns="http://schemas.microsoft.com/office/spreadsheetml/2009/9/main" objectType="CheckBox" checked="Checked" fmlaLink="Controls!$N$14" lockText="1"/>
</file>

<file path=xl/ctrlProps/ctrlProp106.xml><?xml version="1.0" encoding="utf-8"?>
<formControlPr xmlns="http://schemas.microsoft.com/office/spreadsheetml/2009/9/main" objectType="CheckBox" checked="Checked" fmlaLink="Controls!$O$14" lockText="1"/>
</file>

<file path=xl/ctrlProps/ctrlProp107.xml><?xml version="1.0" encoding="utf-8"?>
<formControlPr xmlns="http://schemas.microsoft.com/office/spreadsheetml/2009/9/main" objectType="CheckBox" checked="Checked" fmlaLink="Controls!$P$14" lockText="1"/>
</file>

<file path=xl/ctrlProps/ctrlProp108.xml><?xml version="1.0" encoding="utf-8"?>
<formControlPr xmlns="http://schemas.microsoft.com/office/spreadsheetml/2009/9/main" objectType="CheckBox" checked="Checked" fmlaLink="Controls!$Q$14" lockText="1"/>
</file>

<file path=xl/ctrlProps/ctrlProp109.xml><?xml version="1.0" encoding="utf-8"?>
<formControlPr xmlns="http://schemas.microsoft.com/office/spreadsheetml/2009/9/main" objectType="CheckBox" fmlaLink="Controls!$R$14" lockText="1"/>
</file>

<file path=xl/ctrlProps/ctrlProp110.xml><?xml version="1.0" encoding="utf-8"?>
<formControlPr xmlns="http://schemas.microsoft.com/office/spreadsheetml/2009/9/main" objectType="CheckBox" fmlaLink="Controls!$G$15" lockText="1"/>
</file>

<file path=xl/ctrlProps/ctrlProp111.xml><?xml version="1.0" encoding="utf-8"?>
<formControlPr xmlns="http://schemas.microsoft.com/office/spreadsheetml/2009/9/main" objectType="CheckBox" checked="Checked" fmlaLink="Controls!$H$15" lockText="1"/>
</file>

<file path=xl/ctrlProps/ctrlProp112.xml><?xml version="1.0" encoding="utf-8"?>
<formControlPr xmlns="http://schemas.microsoft.com/office/spreadsheetml/2009/9/main" objectType="CheckBox" checked="Checked" fmlaLink="Controls!$I$15" lockText="1"/>
</file>

<file path=xl/ctrlProps/ctrlProp113.xml><?xml version="1.0" encoding="utf-8"?>
<formControlPr xmlns="http://schemas.microsoft.com/office/spreadsheetml/2009/9/main" objectType="CheckBox" checked="Checked" fmlaLink="Controls!$J$15" lockText="1"/>
</file>

<file path=xl/ctrlProps/ctrlProp114.xml><?xml version="1.0" encoding="utf-8"?>
<formControlPr xmlns="http://schemas.microsoft.com/office/spreadsheetml/2009/9/main" objectType="CheckBox" checked="Checked" fmlaLink="Controls!$K$15" lockText="1"/>
</file>

<file path=xl/ctrlProps/ctrlProp115.xml><?xml version="1.0" encoding="utf-8"?>
<formControlPr xmlns="http://schemas.microsoft.com/office/spreadsheetml/2009/9/main" objectType="CheckBox" checked="Checked" fmlaLink="Controls!$L$15" lockText="1"/>
</file>

<file path=xl/ctrlProps/ctrlProp116.xml><?xml version="1.0" encoding="utf-8"?>
<formControlPr xmlns="http://schemas.microsoft.com/office/spreadsheetml/2009/9/main" objectType="CheckBox" checked="Checked" fmlaLink="Controls!$M$15" lockText="1"/>
</file>

<file path=xl/ctrlProps/ctrlProp117.xml><?xml version="1.0" encoding="utf-8"?>
<formControlPr xmlns="http://schemas.microsoft.com/office/spreadsheetml/2009/9/main" objectType="CheckBox" checked="Checked" fmlaLink="Controls!$N$15" lockText="1"/>
</file>

<file path=xl/ctrlProps/ctrlProp118.xml><?xml version="1.0" encoding="utf-8"?>
<formControlPr xmlns="http://schemas.microsoft.com/office/spreadsheetml/2009/9/main" objectType="CheckBox" checked="Checked" fmlaLink="Controls!$O$15" lockText="1"/>
</file>

<file path=xl/ctrlProps/ctrlProp119.xml><?xml version="1.0" encoding="utf-8"?>
<formControlPr xmlns="http://schemas.microsoft.com/office/spreadsheetml/2009/9/main" objectType="CheckBox" checked="Checked" fmlaLink="Controls!$P$15" lockText="1"/>
</file>

<file path=xl/ctrlProps/ctrlProp120.xml><?xml version="1.0" encoding="utf-8"?>
<formControlPr xmlns="http://schemas.microsoft.com/office/spreadsheetml/2009/9/main" objectType="CheckBox" checked="Checked" fmlaLink="Controls!$Q$15" lockText="1"/>
</file>

<file path=xl/ctrlProps/ctrlProp121.xml><?xml version="1.0" encoding="utf-8"?>
<formControlPr xmlns="http://schemas.microsoft.com/office/spreadsheetml/2009/9/main" objectType="CheckBox" fmlaLink="Controls!$R$15" lockText="1"/>
</file>

<file path=xl/ctrlProps/ctrlProp122.xml><?xml version="1.0" encoding="utf-8"?>
<formControlPr xmlns="http://schemas.microsoft.com/office/spreadsheetml/2009/9/main" objectType="CheckBox" fmlaLink="Controls!$G$16" lockText="1"/>
</file>

<file path=xl/ctrlProps/ctrlProp123.xml><?xml version="1.0" encoding="utf-8"?>
<formControlPr xmlns="http://schemas.microsoft.com/office/spreadsheetml/2009/9/main" objectType="CheckBox" checked="Checked" fmlaLink="Controls!$H$16" lockText="1"/>
</file>

<file path=xl/ctrlProps/ctrlProp124.xml><?xml version="1.0" encoding="utf-8"?>
<formControlPr xmlns="http://schemas.microsoft.com/office/spreadsheetml/2009/9/main" objectType="CheckBox" checked="Checked" fmlaLink="Controls!$I$16" lockText="1"/>
</file>

<file path=xl/ctrlProps/ctrlProp125.xml><?xml version="1.0" encoding="utf-8"?>
<formControlPr xmlns="http://schemas.microsoft.com/office/spreadsheetml/2009/9/main" objectType="CheckBox" checked="Checked" fmlaLink="Controls!$J$16" lockText="1"/>
</file>

<file path=xl/ctrlProps/ctrlProp126.xml><?xml version="1.0" encoding="utf-8"?>
<formControlPr xmlns="http://schemas.microsoft.com/office/spreadsheetml/2009/9/main" objectType="CheckBox" checked="Checked" fmlaLink="Controls!$K$16" lockText="1"/>
</file>

<file path=xl/ctrlProps/ctrlProp127.xml><?xml version="1.0" encoding="utf-8"?>
<formControlPr xmlns="http://schemas.microsoft.com/office/spreadsheetml/2009/9/main" objectType="CheckBox" checked="Checked" fmlaLink="Controls!$L$16" lockText="1"/>
</file>

<file path=xl/ctrlProps/ctrlProp128.xml><?xml version="1.0" encoding="utf-8"?>
<formControlPr xmlns="http://schemas.microsoft.com/office/spreadsheetml/2009/9/main" objectType="CheckBox" checked="Checked" fmlaLink="Controls!$M$16" lockText="1"/>
</file>

<file path=xl/ctrlProps/ctrlProp129.xml><?xml version="1.0" encoding="utf-8"?>
<formControlPr xmlns="http://schemas.microsoft.com/office/spreadsheetml/2009/9/main" objectType="CheckBox" checked="Checked" fmlaLink="Controls!$N$16" lockText="1"/>
</file>

<file path=xl/ctrlProps/ctrlProp130.xml><?xml version="1.0" encoding="utf-8"?>
<formControlPr xmlns="http://schemas.microsoft.com/office/spreadsheetml/2009/9/main" objectType="CheckBox" checked="Checked" fmlaLink="Controls!$O$16" lockText="1"/>
</file>

<file path=xl/ctrlProps/ctrlProp131.xml><?xml version="1.0" encoding="utf-8"?>
<formControlPr xmlns="http://schemas.microsoft.com/office/spreadsheetml/2009/9/main" objectType="CheckBox" checked="Checked" fmlaLink="Controls!$P$16" lockText="1"/>
</file>

<file path=xl/ctrlProps/ctrlProp132.xml><?xml version="1.0" encoding="utf-8"?>
<formControlPr xmlns="http://schemas.microsoft.com/office/spreadsheetml/2009/9/main" objectType="CheckBox" checked="Checked" fmlaLink="Controls!$Q$16" lockText="1"/>
</file>

<file path=xl/ctrlProps/ctrlProp133.xml><?xml version="1.0" encoding="utf-8"?>
<formControlPr xmlns="http://schemas.microsoft.com/office/spreadsheetml/2009/9/main" objectType="CheckBox" fmlaLink="Controls!$R$16" lockText="1"/>
</file>

<file path=xl/ctrlProps/ctrlProp134.xml><?xml version="1.0" encoding="utf-8"?>
<formControlPr xmlns="http://schemas.microsoft.com/office/spreadsheetml/2009/9/main" objectType="CheckBox" checked="Checked" fmlaLink="Controls!$N$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19" name="TextBox 118"/>
        <xdr:cNvSpPr txBox="1"/>
      </xdr:nvSpPr>
      <xdr:spPr>
        <a:xfrm>
          <a:off x="320040" y="2040636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99060</xdr:colOff>
      <xdr:row>2</xdr:row>
      <xdr:rowOff>259080</xdr:rowOff>
    </xdr:from>
    <xdr:to>
      <xdr:col>11</xdr:col>
      <xdr:colOff>167640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980" y="685800"/>
          <a:ext cx="35280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21" name="TextBox 120"/>
        <xdr:cNvSpPr txBox="1"/>
      </xdr:nvSpPr>
      <xdr:spPr>
        <a:xfrm>
          <a:off x="320040" y="192328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184731</xdr:colOff>
      <xdr:row>53</xdr:row>
      <xdr:rowOff>274009</xdr:rowOff>
    </xdr:to>
    <xdr:sp macro="" textlink="">
      <xdr:nvSpPr>
        <xdr:cNvPr id="122" name="TextBox 121"/>
        <xdr:cNvSpPr txBox="1"/>
      </xdr:nvSpPr>
      <xdr:spPr>
        <a:xfrm>
          <a:off x="320040" y="19583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P63"/>
  <sheetViews>
    <sheetView showGridLines="0" tabSelected="1" showWhiteSpace="0" zoomScale="80" zoomScaleNormal="80" zoomScaleSheetLayoutView="96" zoomScalePageLayoutView="70" workbookViewId="0">
      <selection activeCell="AI4" sqref="AI4:AJ4"/>
    </sheetView>
  </sheetViews>
  <sheetFormatPr defaultColWidth="9.140625" defaultRowHeight="14.25"/>
  <cols>
    <col min="1" max="1" width="1.7109375" style="16" customWidth="1"/>
    <col min="2" max="2" width="2.7109375" style="1" customWidth="1"/>
    <col min="3" max="3" width="9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8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4.28515625" style="1" customWidth="1"/>
    <col min="37" max="37" width="2.5703125" style="1" hidden="1" customWidth="1"/>
    <col min="38" max="16384" width="9.140625" style="16"/>
  </cols>
  <sheetData>
    <row r="1" spans="1:37" ht="4.5" customHeight="1" thickBot="1">
      <c r="A1" s="71"/>
      <c r="B1" s="72"/>
      <c r="C1" s="73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2"/>
      <c r="AH1" s="72"/>
      <c r="AI1" s="72"/>
      <c r="AJ1" s="74"/>
    </row>
    <row r="2" spans="1:37" s="92" customFormat="1" ht="28.9" customHeight="1">
      <c r="A2" s="100"/>
      <c r="B2" s="101"/>
      <c r="C2" s="102"/>
      <c r="D2" s="10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58"/>
      <c r="AH2" s="58"/>
      <c r="AI2" s="58"/>
      <c r="AJ2" s="103" t="s">
        <v>57</v>
      </c>
      <c r="AK2" s="104"/>
    </row>
    <row r="3" spans="1:37" s="95" customFormat="1" ht="28.9" customHeight="1">
      <c r="A3" s="77"/>
      <c r="B3" s="58"/>
      <c r="C3" s="10"/>
      <c r="D3" s="5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5"/>
      <c r="AE3" s="10"/>
      <c r="AF3" s="10"/>
      <c r="AG3" s="60"/>
      <c r="AH3" s="60"/>
      <c r="AI3" s="60"/>
      <c r="AJ3" s="106" t="s">
        <v>58</v>
      </c>
      <c r="AK3" s="94"/>
    </row>
    <row r="4" spans="1:37" s="95" customFormat="1" ht="28.9" customHeight="1">
      <c r="A4" s="77"/>
      <c r="B4" s="58"/>
      <c r="C4" s="10"/>
      <c r="D4" s="5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7" t="s">
        <v>27</v>
      </c>
      <c r="AE4" s="58"/>
      <c r="AF4" s="303" t="s">
        <v>70</v>
      </c>
      <c r="AG4" s="303"/>
      <c r="AH4" s="108" t="s">
        <v>2</v>
      </c>
      <c r="AI4" s="304">
        <v>42111</v>
      </c>
      <c r="AJ4" s="305"/>
      <c r="AK4" s="94"/>
    </row>
    <row r="5" spans="1:37" s="17" customFormat="1" ht="25.15" customHeight="1">
      <c r="A5" s="75"/>
      <c r="B5" s="25" t="s">
        <v>0</v>
      </c>
      <c r="C5" s="4"/>
      <c r="D5" s="3"/>
      <c r="E5" s="3"/>
      <c r="F5" s="3"/>
      <c r="G5" s="3"/>
      <c r="H5" s="3"/>
      <c r="I5" s="55"/>
      <c r="J5" s="56">
        <v>42030</v>
      </c>
      <c r="K5" s="56"/>
      <c r="L5" s="56">
        <f>J5+7</f>
        <v>42037</v>
      </c>
      <c r="M5" s="56"/>
      <c r="N5" s="56">
        <f>L5+7</f>
        <v>42044</v>
      </c>
      <c r="O5" s="56"/>
      <c r="P5" s="56">
        <f>N5+7</f>
        <v>42051</v>
      </c>
      <c r="Q5" s="56"/>
      <c r="R5" s="56">
        <f>P5+7</f>
        <v>42058</v>
      </c>
      <c r="S5" s="56"/>
      <c r="T5" s="56">
        <f>R5+7</f>
        <v>42065</v>
      </c>
      <c r="U5" s="56"/>
      <c r="V5" s="56">
        <f>T5+7</f>
        <v>42072</v>
      </c>
      <c r="W5" s="56"/>
      <c r="X5" s="56">
        <f>V5+7</f>
        <v>42079</v>
      </c>
      <c r="Y5" s="56"/>
      <c r="Z5" s="56">
        <f>X5+7</f>
        <v>42086</v>
      </c>
      <c r="AA5" s="56"/>
      <c r="AB5" s="56">
        <f>Z5+7</f>
        <v>42093</v>
      </c>
      <c r="AC5" s="56"/>
      <c r="AD5" s="56">
        <f>AB5+7</f>
        <v>42100</v>
      </c>
      <c r="AE5" s="56"/>
      <c r="AF5" s="56">
        <f>AD5+7</f>
        <v>42107</v>
      </c>
      <c r="AG5" s="3"/>
      <c r="AH5" s="9"/>
      <c r="AI5" s="9"/>
      <c r="AJ5" s="76"/>
      <c r="AK5" s="7"/>
    </row>
    <row r="6" spans="1:37" s="95" customFormat="1" ht="27.6" customHeight="1">
      <c r="A6" s="77"/>
      <c r="B6" s="61" t="s">
        <v>20</v>
      </c>
      <c r="C6" s="57"/>
      <c r="D6" s="58"/>
      <c r="E6" s="58"/>
      <c r="F6" s="58"/>
      <c r="G6" s="58"/>
      <c r="H6" s="5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6"/>
      <c r="AD6" s="21"/>
      <c r="AE6" s="21"/>
      <c r="AF6" s="58"/>
      <c r="AG6" s="21"/>
      <c r="AH6" s="58"/>
      <c r="AI6" s="59" t="str">
        <f>CONCATENATE("Score over ",Controls!B2," weeks")</f>
        <v>Score over 12 weeks</v>
      </c>
      <c r="AJ6" s="78">
        <f>Controls!AA2/Controls!B2</f>
        <v>1</v>
      </c>
      <c r="AK6" s="94"/>
    </row>
    <row r="7" spans="1:37" s="58" customFormat="1" ht="27.6" customHeight="1">
      <c r="A7" s="77"/>
      <c r="B7" s="61" t="s">
        <v>21</v>
      </c>
      <c r="C7" s="57"/>
      <c r="I7" s="21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1"/>
      <c r="AE7" s="21"/>
      <c r="AG7" s="21"/>
      <c r="AI7" s="59" t="str">
        <f>CONCATENATE("Score over ",Controls!B5," weeks")</f>
        <v>Score over 12 weeks</v>
      </c>
      <c r="AJ7" s="78">
        <f>Controls!AA3/Controls!B3</f>
        <v>1</v>
      </c>
      <c r="AK7" s="60"/>
    </row>
    <row r="8" spans="1:37" s="58" customFormat="1" ht="27.6" customHeight="1">
      <c r="A8" s="77"/>
      <c r="B8" s="61" t="s">
        <v>24</v>
      </c>
      <c r="C8" s="57"/>
      <c r="I8" s="11"/>
      <c r="J8" s="21"/>
      <c r="K8" s="10"/>
      <c r="L8" s="21"/>
      <c r="M8" s="10"/>
      <c r="N8" s="21"/>
      <c r="O8" s="10"/>
      <c r="P8" s="21"/>
      <c r="Q8" s="10"/>
      <c r="R8" s="21"/>
      <c r="S8" s="10"/>
      <c r="T8" s="21"/>
      <c r="U8" s="10"/>
      <c r="V8" s="21"/>
      <c r="W8" s="10"/>
      <c r="X8" s="21"/>
      <c r="Y8" s="10"/>
      <c r="Z8" s="21"/>
      <c r="AA8" s="10"/>
      <c r="AB8" s="21"/>
      <c r="AC8" s="48"/>
      <c r="AD8" s="21"/>
      <c r="AE8" s="10"/>
      <c r="AG8" s="10"/>
      <c r="AI8" s="59" t="str">
        <f>CONCATENATE("Score over ",Controls!B4," weeks")</f>
        <v>Score over 12 weeks</v>
      </c>
      <c r="AJ8" s="78">
        <f>Controls!AA4/Controls!B4</f>
        <v>0</v>
      </c>
      <c r="AK8" s="60"/>
    </row>
    <row r="9" spans="1:37" s="58" customFormat="1" ht="27.6" customHeight="1">
      <c r="A9" s="77"/>
      <c r="B9" s="98" t="s">
        <v>3</v>
      </c>
      <c r="C9" s="82"/>
      <c r="D9" s="99"/>
      <c r="I9" s="11"/>
      <c r="J9" s="21"/>
      <c r="K9" s="10"/>
      <c r="L9" s="21"/>
      <c r="M9" s="10"/>
      <c r="N9" s="21"/>
      <c r="O9" s="10"/>
      <c r="P9" s="21"/>
      <c r="Q9" s="10"/>
      <c r="R9" s="21"/>
      <c r="S9" s="10"/>
      <c r="T9" s="21"/>
      <c r="U9" s="10"/>
      <c r="V9" s="21"/>
      <c r="W9" s="10"/>
      <c r="X9" s="21"/>
      <c r="Y9" s="10"/>
      <c r="Z9" s="21"/>
      <c r="AA9" s="10"/>
      <c r="AB9" s="21"/>
      <c r="AC9" s="48"/>
      <c r="AD9" s="21"/>
      <c r="AE9" s="10"/>
      <c r="AG9" s="10"/>
      <c r="AI9" s="59" t="str">
        <f>CONCATENATE("Score over ",Controls!B6," weeks")</f>
        <v>Score over 12 weeks</v>
      </c>
      <c r="AJ9" s="78">
        <f>Controls!AA6/Controls!B6</f>
        <v>0.5</v>
      </c>
      <c r="AK9" s="60"/>
    </row>
    <row r="10" spans="1:37" s="58" customFormat="1" ht="27.6" customHeight="1">
      <c r="A10" s="77"/>
      <c r="B10" s="61" t="s">
        <v>4</v>
      </c>
      <c r="C10" s="57"/>
      <c r="I10" s="10"/>
      <c r="J10" s="21"/>
      <c r="K10" s="10"/>
      <c r="L10" s="21"/>
      <c r="M10" s="10"/>
      <c r="N10" s="21"/>
      <c r="P10" s="21"/>
      <c r="Q10" s="10"/>
      <c r="R10" s="21"/>
      <c r="T10" s="21"/>
      <c r="U10" s="10"/>
      <c r="V10" s="21"/>
      <c r="X10" s="21"/>
      <c r="Y10" s="10"/>
      <c r="Z10" s="21"/>
      <c r="AA10" s="10"/>
      <c r="AB10" s="21"/>
      <c r="AC10" s="48"/>
      <c r="AD10" s="21"/>
      <c r="AE10" s="10"/>
      <c r="AG10" s="10"/>
      <c r="AI10" s="96" t="str">
        <f>CONCATENATE("Score out of ",Controls!B7)</f>
        <v>Score out of 6</v>
      </c>
      <c r="AJ10" s="97">
        <f>IF(Controls!AA7&lt;Controls!B7,Controls!AA7/Controls!B7,1)</f>
        <v>0.66666666666666663</v>
      </c>
      <c r="AK10" s="60"/>
    </row>
    <row r="11" spans="1:37" s="3" customFormat="1" ht="33.75">
      <c r="A11" s="166"/>
      <c r="B11" s="133" t="s">
        <v>60</v>
      </c>
      <c r="C11" s="167"/>
      <c r="D11" s="168"/>
      <c r="E11" s="168"/>
      <c r="F11" s="168"/>
      <c r="G11" s="168"/>
      <c r="H11" s="168"/>
      <c r="I11" s="169"/>
      <c r="J11" s="170"/>
      <c r="K11" s="171"/>
      <c r="L11" s="170"/>
      <c r="M11" s="171"/>
      <c r="N11" s="170"/>
      <c r="O11" s="171"/>
      <c r="P11" s="170"/>
      <c r="Q11" s="171"/>
      <c r="R11" s="170"/>
      <c r="S11" s="171"/>
      <c r="T11" s="170"/>
      <c r="U11" s="171"/>
      <c r="V11" s="170"/>
      <c r="W11" s="171"/>
      <c r="X11" s="170"/>
      <c r="Y11" s="171"/>
      <c r="Z11" s="170"/>
      <c r="AA11" s="171"/>
      <c r="AB11" s="170"/>
      <c r="AC11" s="171"/>
      <c r="AD11" s="170"/>
      <c r="AE11" s="171"/>
      <c r="AF11" s="168"/>
      <c r="AG11" s="171"/>
      <c r="AH11" s="168"/>
      <c r="AI11" s="172"/>
      <c r="AJ11" s="290" t="s">
        <v>62</v>
      </c>
      <c r="AK11" s="6"/>
    </row>
    <row r="12" spans="1:37" s="3" customFormat="1" ht="30" customHeight="1">
      <c r="A12" s="173"/>
      <c r="B12" s="291" t="s">
        <v>61</v>
      </c>
      <c r="C12" s="292"/>
      <c r="D12" s="293"/>
      <c r="E12" s="293"/>
      <c r="F12" s="293"/>
      <c r="G12" s="293"/>
      <c r="H12" s="293"/>
      <c r="I12" s="294"/>
      <c r="J12" s="295">
        <f>J5</f>
        <v>42030</v>
      </c>
      <c r="K12" s="295">
        <f t="shared" ref="K12:AF12" si="0">K5</f>
        <v>0</v>
      </c>
      <c r="L12" s="295">
        <f t="shared" si="0"/>
        <v>42037</v>
      </c>
      <c r="M12" s="295">
        <f t="shared" si="0"/>
        <v>0</v>
      </c>
      <c r="N12" s="295">
        <f t="shared" si="0"/>
        <v>42044</v>
      </c>
      <c r="O12" s="295">
        <f t="shared" si="0"/>
        <v>0</v>
      </c>
      <c r="P12" s="295">
        <f t="shared" si="0"/>
        <v>42051</v>
      </c>
      <c r="Q12" s="295">
        <f t="shared" si="0"/>
        <v>0</v>
      </c>
      <c r="R12" s="295">
        <f t="shared" si="0"/>
        <v>42058</v>
      </c>
      <c r="S12" s="295">
        <f t="shared" si="0"/>
        <v>0</v>
      </c>
      <c r="T12" s="295">
        <f t="shared" si="0"/>
        <v>42065</v>
      </c>
      <c r="U12" s="295">
        <f t="shared" si="0"/>
        <v>0</v>
      </c>
      <c r="V12" s="295">
        <f t="shared" si="0"/>
        <v>42072</v>
      </c>
      <c r="W12" s="295">
        <f t="shared" si="0"/>
        <v>0</v>
      </c>
      <c r="X12" s="295">
        <f t="shared" si="0"/>
        <v>42079</v>
      </c>
      <c r="Y12" s="295">
        <f t="shared" si="0"/>
        <v>0</v>
      </c>
      <c r="Z12" s="295">
        <f t="shared" si="0"/>
        <v>42086</v>
      </c>
      <c r="AA12" s="295">
        <f t="shared" si="0"/>
        <v>0</v>
      </c>
      <c r="AB12" s="295">
        <f t="shared" si="0"/>
        <v>42093</v>
      </c>
      <c r="AC12" s="295">
        <f t="shared" si="0"/>
        <v>0</v>
      </c>
      <c r="AD12" s="295">
        <f t="shared" si="0"/>
        <v>42100</v>
      </c>
      <c r="AE12" s="295">
        <f t="shared" si="0"/>
        <v>0</v>
      </c>
      <c r="AF12" s="295">
        <f t="shared" si="0"/>
        <v>42107</v>
      </c>
      <c r="AG12" s="178"/>
      <c r="AH12" s="176"/>
      <c r="AI12" s="179"/>
      <c r="AJ12" s="180"/>
      <c r="AK12" s="6"/>
    </row>
    <row r="13" spans="1:37" s="278" customFormat="1" ht="36" customHeight="1">
      <c r="A13" s="273"/>
      <c r="B13" s="302" t="s">
        <v>48</v>
      </c>
      <c r="C13" s="302"/>
      <c r="D13" s="302"/>
      <c r="E13" s="302"/>
      <c r="F13" s="302"/>
      <c r="G13" s="302"/>
      <c r="H13" s="302"/>
      <c r="I13" s="274"/>
      <c r="J13" s="275"/>
      <c r="K13" s="175"/>
      <c r="L13" s="275"/>
      <c r="M13" s="175"/>
      <c r="N13" s="275"/>
      <c r="O13" s="175"/>
      <c r="P13" s="275"/>
      <c r="Q13" s="175"/>
      <c r="R13" s="275"/>
      <c r="S13" s="175"/>
      <c r="T13" s="275"/>
      <c r="U13" s="175"/>
      <c r="V13" s="275"/>
      <c r="W13" s="175"/>
      <c r="X13" s="275"/>
      <c r="Y13" s="175"/>
      <c r="Z13" s="275"/>
      <c r="AA13" s="175"/>
      <c r="AB13" s="275"/>
      <c r="AC13" s="175"/>
      <c r="AD13" s="275"/>
      <c r="AE13" s="175"/>
      <c r="AF13" s="276"/>
      <c r="AG13" s="175"/>
      <c r="AH13" s="175"/>
      <c r="AI13" s="284" t="s">
        <v>52</v>
      </c>
      <c r="AJ13" s="285">
        <f>Controls!E12</f>
        <v>20</v>
      </c>
      <c r="AK13" s="277"/>
    </row>
    <row r="14" spans="1:37" s="278" customFormat="1" ht="36" customHeight="1">
      <c r="A14" s="273"/>
      <c r="B14" s="302" t="s">
        <v>49</v>
      </c>
      <c r="C14" s="302"/>
      <c r="D14" s="302"/>
      <c r="E14" s="302"/>
      <c r="F14" s="302"/>
      <c r="G14" s="302"/>
      <c r="H14" s="302"/>
      <c r="I14" s="274"/>
      <c r="J14" s="275"/>
      <c r="K14" s="175"/>
      <c r="L14" s="275"/>
      <c r="M14" s="175"/>
      <c r="N14" s="275"/>
      <c r="O14" s="175"/>
      <c r="P14" s="275"/>
      <c r="Q14" s="175"/>
      <c r="R14" s="275"/>
      <c r="S14" s="175"/>
      <c r="T14" s="275"/>
      <c r="U14" s="175"/>
      <c r="V14" s="275"/>
      <c r="W14" s="175"/>
      <c r="X14" s="275"/>
      <c r="Y14" s="175"/>
      <c r="Z14" s="275"/>
      <c r="AA14" s="175"/>
      <c r="AB14" s="275"/>
      <c r="AC14" s="175"/>
      <c r="AD14" s="275"/>
      <c r="AE14" s="175"/>
      <c r="AF14" s="276"/>
      <c r="AG14" s="175"/>
      <c r="AH14" s="175"/>
      <c r="AI14" s="284" t="s">
        <v>52</v>
      </c>
      <c r="AJ14" s="285">
        <f>Controls!E13</f>
        <v>20</v>
      </c>
      <c r="AK14" s="277"/>
    </row>
    <row r="15" spans="1:37" s="278" customFormat="1" ht="36" customHeight="1">
      <c r="A15" s="273"/>
      <c r="B15" s="302" t="s">
        <v>28</v>
      </c>
      <c r="C15" s="302"/>
      <c r="D15" s="302"/>
      <c r="E15" s="302"/>
      <c r="F15" s="302"/>
      <c r="G15" s="302"/>
      <c r="H15" s="302"/>
      <c r="I15" s="274"/>
      <c r="J15" s="275"/>
      <c r="K15" s="175"/>
      <c r="L15" s="275"/>
      <c r="M15" s="175"/>
      <c r="N15" s="275"/>
      <c r="O15" s="175"/>
      <c r="P15" s="275"/>
      <c r="Q15" s="175"/>
      <c r="R15" s="275"/>
      <c r="S15" s="175"/>
      <c r="T15" s="275"/>
      <c r="U15" s="175"/>
      <c r="V15" s="275"/>
      <c r="W15" s="175"/>
      <c r="X15" s="275"/>
      <c r="Y15" s="175"/>
      <c r="Z15" s="275"/>
      <c r="AA15" s="175"/>
      <c r="AB15" s="275"/>
      <c r="AC15" s="175"/>
      <c r="AD15" s="275"/>
      <c r="AE15" s="175"/>
      <c r="AF15" s="276"/>
      <c r="AG15" s="175"/>
      <c r="AH15" s="175"/>
      <c r="AI15" s="284" t="s">
        <v>52</v>
      </c>
      <c r="AJ15" s="285">
        <f>Controls!E14</f>
        <v>0</v>
      </c>
      <c r="AK15" s="277"/>
    </row>
    <row r="16" spans="1:37" s="278" customFormat="1" ht="36" customHeight="1">
      <c r="A16" s="273"/>
      <c r="B16" s="302" t="s">
        <v>28</v>
      </c>
      <c r="C16" s="302"/>
      <c r="D16" s="302"/>
      <c r="E16" s="302"/>
      <c r="F16" s="302"/>
      <c r="G16" s="302"/>
      <c r="H16" s="302"/>
      <c r="I16" s="274"/>
      <c r="J16" s="275"/>
      <c r="K16" s="175"/>
      <c r="L16" s="275"/>
      <c r="M16" s="175"/>
      <c r="N16" s="275"/>
      <c r="O16" s="175"/>
      <c r="P16" s="275"/>
      <c r="Q16" s="175"/>
      <c r="R16" s="275"/>
      <c r="S16" s="175"/>
      <c r="T16" s="275"/>
      <c r="U16" s="175"/>
      <c r="V16" s="275"/>
      <c r="W16" s="175"/>
      <c r="X16" s="275"/>
      <c r="Y16" s="175"/>
      <c r="Z16" s="275"/>
      <c r="AA16" s="175"/>
      <c r="AB16" s="275"/>
      <c r="AC16" s="175"/>
      <c r="AD16" s="275"/>
      <c r="AE16" s="175"/>
      <c r="AF16" s="276"/>
      <c r="AG16" s="175"/>
      <c r="AH16" s="175"/>
      <c r="AI16" s="284" t="s">
        <v>52</v>
      </c>
      <c r="AJ16" s="285">
        <f>Controls!E15</f>
        <v>0</v>
      </c>
      <c r="AK16" s="277"/>
    </row>
    <row r="17" spans="1:37" s="278" customFormat="1" ht="36" customHeight="1">
      <c r="A17" s="273"/>
      <c r="B17" s="302" t="s">
        <v>29</v>
      </c>
      <c r="C17" s="302"/>
      <c r="D17" s="302"/>
      <c r="E17" s="302"/>
      <c r="F17" s="302"/>
      <c r="G17" s="302"/>
      <c r="H17" s="302"/>
      <c r="I17" s="274"/>
      <c r="J17" s="275"/>
      <c r="K17" s="175"/>
      <c r="L17" s="275"/>
      <c r="M17" s="175"/>
      <c r="N17" s="275"/>
      <c r="O17" s="175"/>
      <c r="P17" s="275"/>
      <c r="Q17" s="175"/>
      <c r="R17" s="275"/>
      <c r="S17" s="175"/>
      <c r="T17" s="275"/>
      <c r="U17" s="175"/>
      <c r="V17" s="275"/>
      <c r="W17" s="175"/>
      <c r="X17" s="275"/>
      <c r="Y17" s="175"/>
      <c r="Z17" s="275"/>
      <c r="AA17" s="175"/>
      <c r="AB17" s="275"/>
      <c r="AC17" s="175"/>
      <c r="AD17" s="275"/>
      <c r="AE17" s="175"/>
      <c r="AF17" s="276"/>
      <c r="AG17" s="175"/>
      <c r="AH17" s="175"/>
      <c r="AI17" s="284" t="s">
        <v>52</v>
      </c>
      <c r="AJ17" s="285">
        <f>Controls!E16</f>
        <v>0</v>
      </c>
      <c r="AK17" s="277"/>
    </row>
    <row r="18" spans="1:37" s="278" customFormat="1" ht="36" customHeight="1">
      <c r="A18" s="273"/>
      <c r="B18" s="283"/>
      <c r="C18" s="283"/>
      <c r="D18" s="283"/>
      <c r="E18" s="283"/>
      <c r="F18" s="283"/>
      <c r="G18" s="283"/>
      <c r="H18" s="283"/>
      <c r="I18" s="274"/>
      <c r="J18" s="275"/>
      <c r="K18" s="175"/>
      <c r="L18" s="275"/>
      <c r="M18" s="175"/>
      <c r="N18" s="275"/>
      <c r="O18" s="175"/>
      <c r="P18" s="275"/>
      <c r="Q18" s="175"/>
      <c r="R18" s="275"/>
      <c r="S18" s="175"/>
      <c r="T18" s="275"/>
      <c r="U18" s="175"/>
      <c r="V18" s="275"/>
      <c r="W18" s="175"/>
      <c r="X18" s="275"/>
      <c r="Y18" s="175"/>
      <c r="Z18" s="275"/>
      <c r="AA18" s="175"/>
      <c r="AB18" s="275"/>
      <c r="AC18" s="175"/>
      <c r="AD18" s="275"/>
      <c r="AE18" s="175"/>
      <c r="AF18" s="276"/>
      <c r="AG18" s="175"/>
      <c r="AH18" s="175"/>
      <c r="AI18" s="284" t="s">
        <v>55</v>
      </c>
      <c r="AJ18" s="285">
        <f>SUM(AJ13:AJ17)</f>
        <v>40</v>
      </c>
      <c r="AK18" s="277"/>
    </row>
    <row r="19" spans="1:37" s="3" customFormat="1" ht="14.45" customHeight="1">
      <c r="A19" s="173"/>
      <c r="B19" s="174"/>
      <c r="C19" s="175"/>
      <c r="D19" s="176"/>
      <c r="E19" s="176"/>
      <c r="F19" s="176"/>
      <c r="G19" s="176"/>
      <c r="H19" s="176"/>
      <c r="I19" s="177"/>
      <c r="J19" s="181"/>
      <c r="K19" s="178"/>
      <c r="L19" s="181"/>
      <c r="M19" s="178"/>
      <c r="N19" s="181"/>
      <c r="O19" s="178"/>
      <c r="P19" s="181"/>
      <c r="Q19" s="178"/>
      <c r="R19" s="181"/>
      <c r="S19" s="178"/>
      <c r="T19" s="181"/>
      <c r="U19" s="178"/>
      <c r="V19" s="181"/>
      <c r="W19" s="178"/>
      <c r="X19" s="181"/>
      <c r="Y19" s="178"/>
      <c r="Z19" s="181"/>
      <c r="AA19" s="178"/>
      <c r="AB19" s="181"/>
      <c r="AC19" s="178"/>
      <c r="AD19" s="181"/>
      <c r="AE19" s="178"/>
      <c r="AF19" s="176"/>
      <c r="AG19" s="178"/>
      <c r="AH19" s="176"/>
      <c r="AI19" s="179"/>
      <c r="AJ19" s="180"/>
      <c r="AK19" s="6"/>
    </row>
    <row r="20" spans="1:37" ht="33.75">
      <c r="A20" s="194"/>
      <c r="B20" s="195" t="s">
        <v>17</v>
      </c>
      <c r="C20" s="196"/>
      <c r="D20" s="197"/>
      <c r="E20" s="198"/>
      <c r="F20" s="198"/>
      <c r="G20" s="198"/>
      <c r="H20" s="198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9"/>
      <c r="AE20" s="200"/>
      <c r="AF20" s="200"/>
      <c r="AG20" s="201"/>
      <c r="AH20" s="197"/>
      <c r="AI20" s="197"/>
      <c r="AJ20" s="202"/>
      <c r="AK20" s="43"/>
    </row>
    <row r="21" spans="1:37" ht="26.25">
      <c r="A21" s="203"/>
      <c r="B21" s="204" t="s">
        <v>22</v>
      </c>
      <c r="C21" s="205"/>
      <c r="D21" s="206"/>
      <c r="E21" s="207"/>
      <c r="F21" s="207"/>
      <c r="G21" s="207"/>
      <c r="H21" s="207"/>
      <c r="I21" s="208"/>
      <c r="J21" s="208"/>
      <c r="K21" s="208"/>
      <c r="L21" s="208"/>
      <c r="M21" s="209"/>
      <c r="N21" s="209"/>
      <c r="O21" s="209"/>
      <c r="P21" s="208"/>
      <c r="Q21" s="208"/>
      <c r="R21" s="210"/>
      <c r="S21" s="204" t="s">
        <v>23</v>
      </c>
      <c r="T21" s="209"/>
      <c r="U21" s="211"/>
      <c r="V21" s="205"/>
      <c r="W21" s="212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9"/>
      <c r="AI21" s="209"/>
      <c r="AJ21" s="213"/>
      <c r="AK21" s="44"/>
    </row>
    <row r="22" spans="1:37" s="24" customFormat="1" ht="21" customHeight="1">
      <c r="A22" s="214"/>
      <c r="B22" s="215"/>
      <c r="C22" s="216" t="s">
        <v>5</v>
      </c>
      <c r="D22" s="217"/>
      <c r="E22" s="218"/>
      <c r="F22" s="218"/>
      <c r="G22" s="218"/>
      <c r="H22" s="218"/>
      <c r="I22" s="219"/>
      <c r="J22" s="219"/>
      <c r="K22" s="219"/>
      <c r="L22" s="219"/>
      <c r="M22" s="215"/>
      <c r="N22" s="215"/>
      <c r="O22" s="215"/>
      <c r="P22" s="219"/>
      <c r="Q22" s="219"/>
      <c r="R22" s="219"/>
      <c r="S22" s="219"/>
      <c r="T22" s="216" t="s">
        <v>5</v>
      </c>
      <c r="U22" s="220"/>
      <c r="V22" s="216"/>
      <c r="W22" s="220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5"/>
      <c r="AI22" s="215"/>
      <c r="AJ22" s="221"/>
      <c r="AK22" s="117"/>
    </row>
    <row r="23" spans="1:37" s="24" customFormat="1" ht="25.9" customHeight="1">
      <c r="A23" s="203"/>
      <c r="B23" s="222"/>
      <c r="C23" s="223">
        <v>10</v>
      </c>
      <c r="D23" s="281" t="s">
        <v>50</v>
      </c>
      <c r="E23" s="225"/>
      <c r="F23" s="225"/>
      <c r="G23" s="225"/>
      <c r="H23" s="225"/>
      <c r="I23" s="225"/>
      <c r="J23" s="225"/>
      <c r="K23" s="225"/>
      <c r="L23" s="225"/>
      <c r="M23" s="226"/>
      <c r="N23" s="226"/>
      <c r="O23" s="226"/>
      <c r="P23" s="227"/>
      <c r="Q23" s="227"/>
      <c r="R23" s="227"/>
      <c r="S23" s="227"/>
      <c r="T23" s="223">
        <v>10</v>
      </c>
      <c r="U23" s="280" t="s">
        <v>68</v>
      </c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9"/>
      <c r="AK23" s="52"/>
    </row>
    <row r="24" spans="1:37" s="22" customFormat="1" ht="25.9" customHeight="1">
      <c r="A24" s="203"/>
      <c r="B24" s="230"/>
      <c r="C24" s="223">
        <v>5</v>
      </c>
      <c r="D24" s="281" t="s">
        <v>32</v>
      </c>
      <c r="E24" s="231"/>
      <c r="F24" s="231"/>
      <c r="G24" s="231"/>
      <c r="H24" s="231"/>
      <c r="I24" s="231"/>
      <c r="J24" s="231"/>
      <c r="K24" s="231"/>
      <c r="L24" s="231"/>
      <c r="M24" s="232"/>
      <c r="N24" s="232"/>
      <c r="O24" s="232"/>
      <c r="P24" s="233"/>
      <c r="Q24" s="233"/>
      <c r="R24" s="233"/>
      <c r="S24" s="233"/>
      <c r="T24" s="223">
        <v>10</v>
      </c>
      <c r="U24" s="280" t="s">
        <v>34</v>
      </c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9"/>
      <c r="AK24" s="51"/>
    </row>
    <row r="25" spans="1:37" s="22" customFormat="1" ht="25.9" customHeight="1">
      <c r="A25" s="203"/>
      <c r="B25" s="230"/>
      <c r="C25" s="223">
        <v>5</v>
      </c>
      <c r="D25" s="281" t="s">
        <v>33</v>
      </c>
      <c r="E25" s="231"/>
      <c r="F25" s="231"/>
      <c r="G25" s="231"/>
      <c r="H25" s="231"/>
      <c r="I25" s="231"/>
      <c r="J25" s="231"/>
      <c r="K25" s="231"/>
      <c r="L25" s="231"/>
      <c r="M25" s="232"/>
      <c r="N25" s="232"/>
      <c r="O25" s="232"/>
      <c r="P25" s="233"/>
      <c r="Q25" s="233"/>
      <c r="R25" s="233"/>
      <c r="S25" s="233"/>
      <c r="T25" s="223">
        <v>10</v>
      </c>
      <c r="U25" s="280" t="s">
        <v>35</v>
      </c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  <c r="AK25" s="53"/>
    </row>
    <row r="26" spans="1:37" s="22" customFormat="1" ht="25.9" customHeight="1">
      <c r="A26" s="203"/>
      <c r="B26" s="230"/>
      <c r="C26" s="223"/>
      <c r="D26" s="224"/>
      <c r="E26" s="231"/>
      <c r="F26" s="231"/>
      <c r="G26" s="231"/>
      <c r="H26" s="231"/>
      <c r="I26" s="231"/>
      <c r="J26" s="231"/>
      <c r="K26" s="231"/>
      <c r="L26" s="231"/>
      <c r="M26" s="232"/>
      <c r="N26" s="232"/>
      <c r="O26" s="232"/>
      <c r="P26" s="233"/>
      <c r="Q26" s="233"/>
      <c r="R26" s="233"/>
      <c r="S26" s="233"/>
      <c r="T26" s="223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9"/>
      <c r="AK26" s="53"/>
    </row>
    <row r="27" spans="1:37" s="95" customFormat="1" ht="38.450000000000003" customHeight="1">
      <c r="A27" s="234"/>
      <c r="B27" s="235"/>
      <c r="C27" s="236">
        <f>Controls!E28</f>
        <v>20</v>
      </c>
      <c r="D27" s="237" t="s">
        <v>25</v>
      </c>
      <c r="E27" s="238"/>
      <c r="F27" s="238"/>
      <c r="G27" s="238"/>
      <c r="H27" s="238"/>
      <c r="I27" s="238"/>
      <c r="J27" s="238"/>
      <c r="K27" s="238"/>
      <c r="L27" s="238"/>
      <c r="M27" s="239"/>
      <c r="N27" s="239"/>
      <c r="O27" s="239"/>
      <c r="P27" s="235"/>
      <c r="Q27" s="238"/>
      <c r="R27" s="238"/>
      <c r="S27" s="238"/>
      <c r="T27" s="236">
        <f>Controls!E33</f>
        <v>30</v>
      </c>
      <c r="U27" s="240" t="s">
        <v>26</v>
      </c>
      <c r="V27" s="236"/>
      <c r="W27" s="240"/>
      <c r="X27" s="241"/>
      <c r="Y27" s="238"/>
      <c r="Z27" s="238"/>
      <c r="AA27" s="238"/>
      <c r="AB27" s="238"/>
      <c r="AC27" s="238"/>
      <c r="AD27" s="238"/>
      <c r="AE27" s="238"/>
      <c r="AF27" s="238"/>
      <c r="AG27" s="238"/>
      <c r="AH27" s="235"/>
      <c r="AI27" s="235"/>
      <c r="AJ27" s="242"/>
      <c r="AK27" s="113"/>
    </row>
    <row r="28" spans="1:37" ht="33.75">
      <c r="A28" s="134"/>
      <c r="B28" s="182" t="s">
        <v>18</v>
      </c>
      <c r="C28" s="137"/>
      <c r="D28" s="138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38"/>
      <c r="AI28" s="138"/>
      <c r="AJ28" s="183"/>
      <c r="AK28" s="12"/>
    </row>
    <row r="29" spans="1:37" ht="26.25">
      <c r="A29" s="134"/>
      <c r="B29" s="135" t="str">
        <f>B$21</f>
        <v>Concepts: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5" t="str">
        <f>S$21</f>
        <v>Actions:</v>
      </c>
      <c r="T29" s="184"/>
      <c r="U29" s="137"/>
      <c r="V29" s="136"/>
      <c r="W29" s="139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138"/>
      <c r="AI29" s="138"/>
      <c r="AJ29" s="140"/>
      <c r="AK29" s="14"/>
    </row>
    <row r="30" spans="1:37" s="24" customFormat="1" ht="21" customHeight="1">
      <c r="A30" s="141"/>
      <c r="B30" s="142"/>
      <c r="C30" s="143" t="s">
        <v>5</v>
      </c>
      <c r="D30" s="144"/>
      <c r="E30" s="145"/>
      <c r="F30" s="145"/>
      <c r="G30" s="145"/>
      <c r="H30" s="145"/>
      <c r="I30" s="146"/>
      <c r="J30" s="146"/>
      <c r="K30" s="146"/>
      <c r="L30" s="146"/>
      <c r="M30" s="146"/>
      <c r="N30" s="146"/>
      <c r="O30" s="146"/>
      <c r="P30" s="185"/>
      <c r="Q30" s="146"/>
      <c r="R30" s="146"/>
      <c r="S30" s="146"/>
      <c r="T30" s="143" t="s">
        <v>5</v>
      </c>
      <c r="U30" s="147"/>
      <c r="V30" s="143"/>
      <c r="W30" s="147"/>
      <c r="X30" s="146"/>
      <c r="Y30" s="146"/>
      <c r="Z30" s="146"/>
      <c r="AA30" s="146"/>
      <c r="AB30" s="146"/>
      <c r="AC30" s="146"/>
      <c r="AD30" s="146"/>
      <c r="AE30" s="146"/>
      <c r="AF30" s="146"/>
      <c r="AG30" s="142"/>
      <c r="AH30" s="142"/>
      <c r="AI30" s="142"/>
      <c r="AJ30" s="148"/>
      <c r="AK30" s="118"/>
    </row>
    <row r="31" spans="1:37" s="18" customFormat="1" ht="25.15" customHeight="1">
      <c r="A31" s="134"/>
      <c r="B31" s="186"/>
      <c r="C31" s="149">
        <v>20</v>
      </c>
      <c r="D31" s="279" t="s">
        <v>36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49">
        <v>50</v>
      </c>
      <c r="U31" s="279" t="s">
        <v>37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2"/>
      <c r="AK31" s="13"/>
    </row>
    <row r="32" spans="1:37" s="18" customFormat="1" ht="25.15" customHeight="1">
      <c r="A32" s="134"/>
      <c r="B32" s="186"/>
      <c r="C32" s="149"/>
      <c r="D32" s="150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49">
        <v>10</v>
      </c>
      <c r="U32" s="279" t="s">
        <v>39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13"/>
    </row>
    <row r="33" spans="1:37" s="18" customFormat="1" ht="25.15" customHeight="1">
      <c r="A33" s="134"/>
      <c r="B33" s="186"/>
      <c r="C33" s="149"/>
      <c r="D33" s="150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49">
        <v>10</v>
      </c>
      <c r="U33" s="279" t="s">
        <v>38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3"/>
    </row>
    <row r="34" spans="1:37" s="18" customFormat="1" ht="25.15" customHeight="1">
      <c r="A34" s="134"/>
      <c r="B34" s="186"/>
      <c r="C34" s="149"/>
      <c r="D34" s="150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49">
        <v>20</v>
      </c>
      <c r="U34" s="279" t="s">
        <v>47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  <c r="AK34" s="13"/>
    </row>
    <row r="35" spans="1:37" s="18" customFormat="1" ht="25.15" customHeight="1">
      <c r="A35" s="134"/>
      <c r="B35" s="186"/>
      <c r="C35" s="149"/>
      <c r="D35" s="150"/>
      <c r="E35" s="187"/>
      <c r="F35" s="187"/>
      <c r="G35" s="187"/>
      <c r="H35" s="186"/>
      <c r="I35" s="186"/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49">
        <v>10</v>
      </c>
      <c r="U35" s="279" t="s">
        <v>59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  <c r="AK35" s="13"/>
    </row>
    <row r="36" spans="1:37" s="18" customFormat="1" ht="25.15" customHeight="1">
      <c r="A36" s="134"/>
      <c r="B36" s="188"/>
      <c r="C36" s="149"/>
      <c r="D36" s="150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49">
        <v>20</v>
      </c>
      <c r="U36" s="279" t="s">
        <v>46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42"/>
    </row>
    <row r="37" spans="1:37" s="18" customFormat="1" ht="25.15" customHeight="1">
      <c r="A37" s="134"/>
      <c r="B37" s="188"/>
      <c r="C37" s="149"/>
      <c r="D37" s="150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49">
        <v>10</v>
      </c>
      <c r="U37" s="279" t="s">
        <v>40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42"/>
    </row>
    <row r="38" spans="1:37" s="110" customFormat="1" ht="38.450000000000003" customHeight="1">
      <c r="A38" s="153"/>
      <c r="B38" s="189"/>
      <c r="C38" s="154">
        <f>Controls!O23</f>
        <v>20</v>
      </c>
      <c r="D38" s="155" t="str">
        <f>D$27</f>
        <v>Concepts Subtotal</v>
      </c>
      <c r="E38" s="158"/>
      <c r="F38" s="158"/>
      <c r="G38" s="158"/>
      <c r="H38" s="158"/>
      <c r="I38" s="158"/>
      <c r="J38" s="158"/>
      <c r="K38" s="158"/>
      <c r="L38" s="158"/>
      <c r="M38" s="190"/>
      <c r="N38" s="190"/>
      <c r="O38" s="190"/>
      <c r="P38" s="158"/>
      <c r="Q38" s="158"/>
      <c r="R38" s="158"/>
      <c r="S38" s="158"/>
      <c r="T38" s="154">
        <f>Controls!O24</f>
        <v>90</v>
      </c>
      <c r="U38" s="155" t="str">
        <f>U$27</f>
        <v>Actions Subtotal</v>
      </c>
      <c r="V38" s="154"/>
      <c r="W38" s="157"/>
      <c r="X38" s="158"/>
      <c r="Y38" s="156"/>
      <c r="Z38" s="191"/>
      <c r="AA38" s="191"/>
      <c r="AB38" s="191"/>
      <c r="AC38" s="191"/>
      <c r="AD38" s="191"/>
      <c r="AE38" s="191"/>
      <c r="AF38" s="191"/>
      <c r="AG38" s="192"/>
      <c r="AH38" s="192"/>
      <c r="AI38" s="189"/>
      <c r="AJ38" s="193"/>
      <c r="AK38" s="109"/>
    </row>
    <row r="39" spans="1:37" s="19" customFormat="1" ht="1.5" hidden="1" customHeight="1" thickBot="1">
      <c r="A39" s="83"/>
      <c r="B39" s="84"/>
      <c r="C39" s="85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4"/>
      <c r="AH39" s="84"/>
      <c r="AI39" s="84"/>
      <c r="AJ39" s="86"/>
      <c r="AK39" s="15"/>
    </row>
    <row r="40" spans="1:37" ht="33.75">
      <c r="A40" s="203"/>
      <c r="B40" s="243" t="s">
        <v>19</v>
      </c>
      <c r="C40" s="208"/>
      <c r="D40" s="209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  <c r="AH40" s="209"/>
      <c r="AI40" s="209"/>
      <c r="AJ40" s="244"/>
      <c r="AK40" s="46"/>
    </row>
    <row r="41" spans="1:37" ht="26.25">
      <c r="A41" s="203"/>
      <c r="B41" s="204" t="str">
        <f>B$21</f>
        <v>Concepts:</v>
      </c>
      <c r="C41" s="245"/>
      <c r="D41" s="206"/>
      <c r="E41" s="207"/>
      <c r="F41" s="207"/>
      <c r="G41" s="207"/>
      <c r="H41" s="207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4" t="str">
        <f>S$21</f>
        <v>Actions:</v>
      </c>
      <c r="T41" s="208"/>
      <c r="U41" s="211"/>
      <c r="V41" s="205"/>
      <c r="W41" s="212"/>
      <c r="X41" s="208"/>
      <c r="Y41" s="208"/>
      <c r="Z41" s="208"/>
      <c r="AA41" s="208"/>
      <c r="AB41" s="208"/>
      <c r="AC41" s="208"/>
      <c r="AD41" s="208"/>
      <c r="AE41" s="208"/>
      <c r="AF41" s="208"/>
      <c r="AG41" s="209"/>
      <c r="AH41" s="209"/>
      <c r="AI41" s="209"/>
      <c r="AJ41" s="213"/>
      <c r="AK41" s="46"/>
    </row>
    <row r="42" spans="1:37" s="24" customFormat="1" ht="21" customHeight="1">
      <c r="A42" s="214"/>
      <c r="B42" s="215"/>
      <c r="C42" s="216" t="s">
        <v>5</v>
      </c>
      <c r="D42" s="217"/>
      <c r="E42" s="218"/>
      <c r="F42" s="218"/>
      <c r="G42" s="218"/>
      <c r="H42" s="218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6" t="s">
        <v>5</v>
      </c>
      <c r="U42" s="246"/>
      <c r="V42" s="216"/>
      <c r="W42" s="246"/>
      <c r="X42" s="219"/>
      <c r="Y42" s="219"/>
      <c r="Z42" s="219"/>
      <c r="AA42" s="219"/>
      <c r="AB42" s="219"/>
      <c r="AC42" s="219"/>
      <c r="AD42" s="219"/>
      <c r="AE42" s="219"/>
      <c r="AF42" s="219"/>
      <c r="AG42" s="215"/>
      <c r="AH42" s="215"/>
      <c r="AI42" s="215"/>
      <c r="AJ42" s="221"/>
      <c r="AK42" s="119"/>
    </row>
    <row r="43" spans="1:37" s="18" customFormat="1" ht="25.9" customHeight="1">
      <c r="A43" s="203"/>
      <c r="B43" s="247"/>
      <c r="C43" s="223">
        <v>20</v>
      </c>
      <c r="D43" s="281" t="s">
        <v>51</v>
      </c>
      <c r="E43" s="248"/>
      <c r="F43" s="248"/>
      <c r="G43" s="248"/>
      <c r="H43" s="248"/>
      <c r="I43" s="248"/>
      <c r="J43" s="248"/>
      <c r="K43" s="248"/>
      <c r="L43" s="248"/>
      <c r="M43" s="249"/>
      <c r="N43" s="249"/>
      <c r="O43" s="249"/>
      <c r="P43" s="249"/>
      <c r="Q43" s="248"/>
      <c r="R43" s="248"/>
      <c r="S43" s="248"/>
      <c r="T43" s="223">
        <v>30</v>
      </c>
      <c r="U43" s="280" t="s">
        <v>45</v>
      </c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45"/>
    </row>
    <row r="44" spans="1:37" s="18" customFormat="1" ht="25.9" customHeight="1">
      <c r="A44" s="203"/>
      <c r="B44" s="247"/>
      <c r="C44" s="223">
        <v>20</v>
      </c>
      <c r="D44" s="280" t="s">
        <v>41</v>
      </c>
      <c r="E44" s="248"/>
      <c r="F44" s="248"/>
      <c r="G44" s="248"/>
      <c r="H44" s="248"/>
      <c r="I44" s="248"/>
      <c r="J44" s="248"/>
      <c r="K44" s="248"/>
      <c r="L44" s="248"/>
      <c r="M44" s="249"/>
      <c r="N44" s="249"/>
      <c r="O44" s="249"/>
      <c r="P44" s="249"/>
      <c r="Q44" s="248"/>
      <c r="R44" s="248"/>
      <c r="S44" s="248"/>
      <c r="T44" s="223">
        <v>30</v>
      </c>
      <c r="U44" s="280" t="s">
        <v>44</v>
      </c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45"/>
    </row>
    <row r="45" spans="1:37" s="18" customFormat="1" ht="25.9" customHeight="1">
      <c r="A45" s="203"/>
      <c r="B45" s="247"/>
      <c r="C45" s="223"/>
      <c r="D45" s="228"/>
      <c r="E45" s="248"/>
      <c r="F45" s="248"/>
      <c r="G45" s="248"/>
      <c r="H45" s="248"/>
      <c r="I45" s="248"/>
      <c r="J45" s="248"/>
      <c r="K45" s="248"/>
      <c r="L45" s="248"/>
      <c r="M45" s="249"/>
      <c r="N45" s="249"/>
      <c r="O45" s="249"/>
      <c r="P45" s="249"/>
      <c r="Q45" s="248"/>
      <c r="R45" s="248"/>
      <c r="S45" s="248"/>
      <c r="T45" s="223">
        <v>10</v>
      </c>
      <c r="U45" s="280" t="s">
        <v>42</v>
      </c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47"/>
    </row>
    <row r="46" spans="1:37" s="18" customFormat="1" ht="25.9" customHeight="1">
      <c r="A46" s="203"/>
      <c r="B46" s="247"/>
      <c r="C46" s="223"/>
      <c r="D46" s="250"/>
      <c r="E46" s="248"/>
      <c r="F46" s="248"/>
      <c r="G46" s="248"/>
      <c r="H46" s="248"/>
      <c r="I46" s="248"/>
      <c r="J46" s="248"/>
      <c r="K46" s="248"/>
      <c r="L46" s="248"/>
      <c r="M46" s="249"/>
      <c r="N46" s="249"/>
      <c r="O46" s="249"/>
      <c r="P46" s="249"/>
      <c r="Q46" s="248"/>
      <c r="R46" s="248"/>
      <c r="S46" s="248"/>
      <c r="T46" s="223">
        <v>10</v>
      </c>
      <c r="U46" s="280" t="s">
        <v>43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47"/>
    </row>
    <row r="47" spans="1:37" s="18" customFormat="1" ht="25.9" customHeight="1">
      <c r="A47" s="203"/>
      <c r="B47" s="247"/>
      <c r="C47" s="223"/>
      <c r="D47" s="250"/>
      <c r="E47" s="248"/>
      <c r="F47" s="248"/>
      <c r="G47" s="248"/>
      <c r="H47" s="248"/>
      <c r="I47" s="248"/>
      <c r="J47" s="248"/>
      <c r="K47" s="248"/>
      <c r="L47" s="248"/>
      <c r="M47" s="249"/>
      <c r="N47" s="249"/>
      <c r="O47" s="249"/>
      <c r="P47" s="249"/>
      <c r="Q47" s="248"/>
      <c r="R47" s="248"/>
      <c r="S47" s="248"/>
      <c r="T47" s="223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47"/>
    </row>
    <row r="48" spans="1:37" s="112" customFormat="1" ht="25.9" customHeight="1">
      <c r="A48" s="251"/>
      <c r="B48" s="252"/>
      <c r="C48" s="253">
        <f>Controls!O25</f>
        <v>20</v>
      </c>
      <c r="D48" s="254" t="str">
        <f>D$27</f>
        <v>Concepts Subtotal</v>
      </c>
      <c r="E48" s="255"/>
      <c r="F48" s="255"/>
      <c r="G48" s="255"/>
      <c r="H48" s="255"/>
      <c r="I48" s="255"/>
      <c r="J48" s="255"/>
      <c r="K48" s="255"/>
      <c r="L48" s="255"/>
      <c r="M48" s="256"/>
      <c r="N48" s="256"/>
      <c r="O48" s="256"/>
      <c r="P48" s="256"/>
      <c r="Q48" s="255"/>
      <c r="R48" s="255"/>
      <c r="S48" s="255"/>
      <c r="T48" s="253">
        <f>Controls!O26</f>
        <v>80</v>
      </c>
      <c r="U48" s="257" t="str">
        <f>U$27</f>
        <v>Actions Subtotal</v>
      </c>
      <c r="V48" s="258"/>
      <c r="W48" s="259"/>
      <c r="X48" s="260"/>
      <c r="Y48" s="260"/>
      <c r="Z48" s="260"/>
      <c r="AA48" s="261"/>
      <c r="AB48" s="261"/>
      <c r="AC48" s="261"/>
      <c r="AD48" s="261"/>
      <c r="AE48" s="261"/>
      <c r="AF48" s="261"/>
      <c r="AG48" s="262"/>
      <c r="AH48" s="262"/>
      <c r="AI48" s="262"/>
      <c r="AJ48" s="263"/>
      <c r="AK48" s="111"/>
    </row>
    <row r="49" spans="1:42" ht="1.5" hidden="1" customHeight="1" thickBot="1">
      <c r="A49" s="87"/>
      <c r="B49" s="80"/>
      <c r="C49" s="79"/>
      <c r="D49" s="80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0"/>
      <c r="AH49" s="80"/>
      <c r="AI49" s="80"/>
      <c r="AJ49" s="81"/>
      <c r="AK49" s="12"/>
    </row>
    <row r="50" spans="1:42" s="92" customFormat="1" ht="30.6" customHeight="1">
      <c r="A50" s="159"/>
      <c r="B50" s="160"/>
      <c r="C50" s="160"/>
      <c r="D50" s="161"/>
      <c r="E50" s="160"/>
      <c r="F50" s="160"/>
      <c r="G50" s="160"/>
      <c r="H50" s="160"/>
      <c r="I50" s="161"/>
      <c r="J50" s="161"/>
      <c r="K50" s="161"/>
      <c r="L50" s="161"/>
      <c r="M50" s="161"/>
      <c r="N50" s="161"/>
      <c r="O50" s="161"/>
      <c r="P50" s="161"/>
      <c r="Q50" s="160"/>
      <c r="R50" s="161"/>
      <c r="S50" s="161"/>
      <c r="T50" s="161"/>
      <c r="U50" s="162"/>
      <c r="V50" s="162"/>
      <c r="W50" s="162"/>
      <c r="X50" s="160"/>
      <c r="Y50" s="161"/>
      <c r="Z50" s="162"/>
      <c r="AA50" s="160"/>
      <c r="AB50" s="161"/>
      <c r="AC50" s="162"/>
      <c r="AD50" s="162"/>
      <c r="AE50" s="162"/>
      <c r="AF50" s="163"/>
      <c r="AG50" s="164" t="s">
        <v>1</v>
      </c>
      <c r="AH50" s="164">
        <f>Controls!O27</f>
        <v>43.888888888888893</v>
      </c>
      <c r="AI50" s="164"/>
      <c r="AJ50" s="165"/>
      <c r="AK50" s="93"/>
    </row>
    <row r="51" spans="1:42" ht="25.9" customHeight="1">
      <c r="A51" s="87"/>
      <c r="B51" s="132" t="s">
        <v>31</v>
      </c>
      <c r="C51" s="282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128"/>
    </row>
    <row r="52" spans="1:42" s="24" customFormat="1" ht="22.15" customHeight="1">
      <c r="A52" s="123"/>
      <c r="B52" s="114"/>
      <c r="C52" s="301" t="s">
        <v>69</v>
      </c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4"/>
      <c r="AH52" s="114"/>
      <c r="AI52" s="114"/>
      <c r="AJ52" s="116"/>
      <c r="AK52" s="122"/>
    </row>
    <row r="53" spans="1:42" s="24" customFormat="1" ht="30" customHeight="1">
      <c r="A53" s="124" t="s">
        <v>63</v>
      </c>
      <c r="B53" s="125"/>
      <c r="C53" s="125"/>
      <c r="D53" s="126"/>
      <c r="E53" s="126"/>
      <c r="F53" s="126"/>
      <c r="G53" s="126"/>
      <c r="H53" s="126"/>
      <c r="I53" s="126"/>
      <c r="J53" s="126"/>
      <c r="K53" s="126"/>
      <c r="L53" s="125"/>
      <c r="M53" s="125"/>
      <c r="N53" s="125"/>
      <c r="O53" s="126" t="s">
        <v>64</v>
      </c>
      <c r="P53" s="125"/>
      <c r="Q53" s="125"/>
      <c r="R53" s="126"/>
      <c r="S53" s="126"/>
      <c r="T53" s="126"/>
      <c r="U53" s="126"/>
      <c r="V53" s="126"/>
      <c r="W53" s="126"/>
      <c r="X53" s="126"/>
      <c r="Y53" s="126"/>
      <c r="Z53" s="125"/>
      <c r="AA53" s="125"/>
      <c r="AB53" s="126" t="s">
        <v>65</v>
      </c>
      <c r="AC53" s="125"/>
      <c r="AD53" s="125"/>
      <c r="AE53" s="126"/>
      <c r="AF53" s="126"/>
      <c r="AG53" s="126"/>
      <c r="AH53" s="126"/>
      <c r="AI53" s="126"/>
      <c r="AJ53" s="127"/>
      <c r="AK53" s="120"/>
      <c r="AL53" s="120"/>
      <c r="AM53" s="120"/>
      <c r="AN53" s="121"/>
      <c r="AO53" s="121"/>
      <c r="AP53" s="121"/>
    </row>
    <row r="54" spans="1:42" s="24" customFormat="1" ht="30" customHeight="1">
      <c r="A54" s="129" t="s">
        <v>66</v>
      </c>
      <c r="B54" s="130"/>
      <c r="C54" s="130"/>
      <c r="D54" s="131"/>
      <c r="E54" s="131"/>
      <c r="F54" s="131"/>
      <c r="G54" s="131"/>
      <c r="H54" s="131"/>
      <c r="I54" s="131"/>
      <c r="J54" s="131"/>
      <c r="K54" s="131"/>
      <c r="L54" s="130"/>
      <c r="M54" s="130"/>
      <c r="N54" s="130"/>
      <c r="O54" s="131" t="s">
        <v>67</v>
      </c>
      <c r="P54" s="130"/>
      <c r="Q54" s="130"/>
      <c r="R54" s="131"/>
      <c r="S54" s="131"/>
      <c r="T54" s="131"/>
      <c r="U54" s="131"/>
      <c r="V54" s="131"/>
      <c r="W54" s="131"/>
      <c r="X54" s="131"/>
      <c r="Y54" s="131"/>
      <c r="Z54" s="130"/>
      <c r="AA54" s="130"/>
      <c r="AB54" s="298"/>
      <c r="AC54" s="299"/>
      <c r="AD54" s="299"/>
      <c r="AE54" s="298"/>
      <c r="AF54" s="298"/>
      <c r="AG54" s="298"/>
      <c r="AH54" s="298"/>
      <c r="AI54" s="298"/>
      <c r="AJ54" s="300"/>
      <c r="AK54" s="120"/>
      <c r="AL54" s="120"/>
      <c r="AM54" s="120"/>
      <c r="AN54" s="121"/>
      <c r="AO54" s="121"/>
      <c r="AP54" s="121"/>
    </row>
    <row r="55" spans="1:42" ht="25.9" customHeight="1"/>
    <row r="56" spans="1:42" ht="25.9" customHeight="1"/>
    <row r="57" spans="1:42" ht="25.9" customHeight="1"/>
    <row r="58" spans="1:42" ht="25.9" customHeight="1"/>
    <row r="59" spans="1:42" ht="25.9" customHeight="1"/>
    <row r="63" spans="1:42" ht="51" customHeight="1"/>
  </sheetData>
  <sheetProtection selectLockedCells="1"/>
  <mergeCells count="7">
    <mergeCell ref="B16:H16"/>
    <mergeCell ref="B17:H17"/>
    <mergeCell ref="AF4:AG4"/>
    <mergeCell ref="AI4:AJ4"/>
    <mergeCell ref="B13:H13"/>
    <mergeCell ref="B14:H14"/>
    <mergeCell ref="B15:H15"/>
  </mergeCells>
  <printOptions horizontalCentered="1" verticalCentered="1"/>
  <pageMargins left="0.21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472"/>
  <sheetViews>
    <sheetView showGridLines="0" zoomScale="115" zoomScaleNormal="115" workbookViewId="0">
      <selection activeCell="B8" sqref="B8"/>
    </sheetView>
  </sheetViews>
  <sheetFormatPr defaultColWidth="9.140625" defaultRowHeight="12.75"/>
  <cols>
    <col min="1" max="1" width="66.85546875" style="17" customWidth="1"/>
    <col min="2" max="2" width="9.140625" style="17" bestFit="1" customWidth="1"/>
    <col min="3" max="4" width="6.7109375" style="17" customWidth="1"/>
    <col min="5" max="5" width="7.85546875" style="17" customWidth="1"/>
    <col min="6" max="12" width="6.7109375" style="17" customWidth="1"/>
    <col min="13" max="13" width="7" style="17" bestFit="1" customWidth="1"/>
    <col min="14" max="14" width="6.7109375" style="17" customWidth="1"/>
    <col min="15" max="18" width="7" style="17" customWidth="1"/>
    <col min="19" max="28" width="5.5703125" style="17" customWidth="1"/>
    <col min="29" max="16384" width="9.140625" style="17"/>
  </cols>
  <sheetData>
    <row r="1" spans="1:27">
      <c r="A1" s="40" t="s">
        <v>7</v>
      </c>
      <c r="B1" s="54" t="s">
        <v>14</v>
      </c>
      <c r="C1" s="49">
        <f>'Implementation Plan'!J5</f>
        <v>42030</v>
      </c>
      <c r="D1" s="50">
        <f>'Implementation Plan'!L5</f>
        <v>42037</v>
      </c>
      <c r="E1" s="50">
        <f>'Implementation Plan'!N5</f>
        <v>42044</v>
      </c>
      <c r="F1" s="50">
        <f>'Implementation Plan'!P5</f>
        <v>42051</v>
      </c>
      <c r="G1" s="50">
        <f>'Implementation Plan'!R5</f>
        <v>42058</v>
      </c>
      <c r="H1" s="50">
        <f>'Implementation Plan'!T5</f>
        <v>42065</v>
      </c>
      <c r="I1" s="50">
        <f>'Implementation Plan'!V5</f>
        <v>42072</v>
      </c>
      <c r="J1" s="50">
        <f>'Implementation Plan'!X5</f>
        <v>42079</v>
      </c>
      <c r="K1" s="50">
        <f>'Implementation Plan'!Z5</f>
        <v>42086</v>
      </c>
      <c r="L1" s="50">
        <f>'Implementation Plan'!AB5</f>
        <v>42093</v>
      </c>
      <c r="M1" s="50">
        <f>'Implementation Plan'!AD5</f>
        <v>42100</v>
      </c>
      <c r="N1" s="50">
        <f>'Implementation Plan'!AF5</f>
        <v>42107</v>
      </c>
      <c r="O1" s="49">
        <v>40936</v>
      </c>
      <c r="P1" s="50">
        <v>40943</v>
      </c>
      <c r="Q1" s="50">
        <v>40950</v>
      </c>
      <c r="R1" s="50">
        <v>40957</v>
      </c>
      <c r="S1" s="50">
        <v>40964</v>
      </c>
      <c r="T1" s="50">
        <v>40972</v>
      </c>
      <c r="U1" s="50">
        <v>40979</v>
      </c>
      <c r="V1" s="50">
        <v>40986</v>
      </c>
      <c r="W1" s="50">
        <v>40993</v>
      </c>
      <c r="X1" s="50">
        <v>41000</v>
      </c>
      <c r="Y1" s="50">
        <v>41007</v>
      </c>
      <c r="Z1" s="50" t="s">
        <v>12</v>
      </c>
      <c r="AA1" s="40" t="s">
        <v>6</v>
      </c>
    </row>
    <row r="2" spans="1:27">
      <c r="A2" s="41" t="str">
        <f>'Implementation Plan'!B6</f>
        <v>Weekly Focusing</v>
      </c>
      <c r="B2" s="54">
        <v>12</v>
      </c>
      <c r="C2" s="30" t="b">
        <v>1</v>
      </c>
      <c r="D2" s="30" t="b">
        <v>1</v>
      </c>
      <c r="E2" s="30" t="b">
        <v>1</v>
      </c>
      <c r="F2" s="30" t="b">
        <v>1</v>
      </c>
      <c r="G2" s="30" t="b">
        <v>1</v>
      </c>
      <c r="H2" s="30" t="b">
        <v>1</v>
      </c>
      <c r="I2" s="30" t="b">
        <v>1</v>
      </c>
      <c r="J2" s="30" t="b">
        <v>1</v>
      </c>
      <c r="K2" s="30" t="b">
        <v>1</v>
      </c>
      <c r="L2" s="30" t="b">
        <v>1</v>
      </c>
      <c r="M2" s="30" t="b">
        <v>1</v>
      </c>
      <c r="N2" s="30" t="b">
        <v>1</v>
      </c>
      <c r="O2" s="31">
        <f t="shared" ref="O2:O8" si="0">IF(C2=TRUE, 1, 0)</f>
        <v>1</v>
      </c>
      <c r="P2" s="31">
        <f t="shared" ref="P2:X2" si="1">IF(D2=TRUE, 1, 0)</f>
        <v>1</v>
      </c>
      <c r="Q2" s="31">
        <f t="shared" si="1"/>
        <v>1</v>
      </c>
      <c r="R2" s="31">
        <f t="shared" si="1"/>
        <v>1</v>
      </c>
      <c r="S2" s="31">
        <f t="shared" si="1"/>
        <v>1</v>
      </c>
      <c r="T2" s="31">
        <f t="shared" si="1"/>
        <v>1</v>
      </c>
      <c r="U2" s="31">
        <f t="shared" si="1"/>
        <v>1</v>
      </c>
      <c r="V2" s="31">
        <f t="shared" si="1"/>
        <v>1</v>
      </c>
      <c r="W2" s="31">
        <f t="shared" si="1"/>
        <v>1</v>
      </c>
      <c r="X2" s="31">
        <f t="shared" si="1"/>
        <v>1</v>
      </c>
      <c r="Y2" s="31">
        <f t="shared" ref="Y2:Z8" si="2">IF(M2=TRUE, 1, 0)</f>
        <v>1</v>
      </c>
      <c r="Z2" s="31">
        <f t="shared" si="2"/>
        <v>1</v>
      </c>
      <c r="AA2" s="32">
        <f t="shared" ref="AA2:AA6" si="3">SUM(O2:Z2)</f>
        <v>12</v>
      </c>
    </row>
    <row r="3" spans="1:27">
      <c r="A3" s="41" t="str">
        <f>'Implementation Plan'!B7</f>
        <v>Structural Meetings</v>
      </c>
      <c r="B3" s="54">
        <v>12</v>
      </c>
      <c r="C3" s="30" t="b">
        <v>1</v>
      </c>
      <c r="D3" s="30" t="b">
        <v>1</v>
      </c>
      <c r="E3" s="30" t="b">
        <v>1</v>
      </c>
      <c r="F3" s="30" t="b">
        <v>1</v>
      </c>
      <c r="G3" s="30" t="b">
        <v>1</v>
      </c>
      <c r="H3" s="30" t="b">
        <v>1</v>
      </c>
      <c r="I3" s="30" t="b">
        <v>1</v>
      </c>
      <c r="J3" s="30" t="b">
        <v>1</v>
      </c>
      <c r="K3" s="30" t="b">
        <v>1</v>
      </c>
      <c r="L3" s="30" t="b">
        <v>1</v>
      </c>
      <c r="M3" s="30" t="b">
        <v>1</v>
      </c>
      <c r="N3" s="30" t="b">
        <v>1</v>
      </c>
      <c r="O3" s="31">
        <f t="shared" ref="O3:X3" si="4">IF(C3=TRUE, 1, 0)</f>
        <v>1</v>
      </c>
      <c r="P3" s="31">
        <f t="shared" si="4"/>
        <v>1</v>
      </c>
      <c r="Q3" s="31">
        <f t="shared" si="4"/>
        <v>1</v>
      </c>
      <c r="R3" s="31">
        <f t="shared" si="4"/>
        <v>1</v>
      </c>
      <c r="S3" s="31">
        <f t="shared" si="4"/>
        <v>1</v>
      </c>
      <c r="T3" s="31">
        <f t="shared" si="4"/>
        <v>1</v>
      </c>
      <c r="U3" s="31">
        <f t="shared" si="4"/>
        <v>1</v>
      </c>
      <c r="V3" s="31">
        <f t="shared" si="4"/>
        <v>1</v>
      </c>
      <c r="W3" s="31">
        <f t="shared" si="4"/>
        <v>1</v>
      </c>
      <c r="X3" s="31">
        <f t="shared" si="4"/>
        <v>1</v>
      </c>
      <c r="Y3" s="31">
        <f t="shared" si="2"/>
        <v>1</v>
      </c>
      <c r="Z3" s="31">
        <f t="shared" si="2"/>
        <v>1</v>
      </c>
      <c r="AA3" s="32">
        <f t="shared" si="3"/>
        <v>12</v>
      </c>
    </row>
    <row r="4" spans="1:27">
      <c r="A4" s="41" t="str">
        <f>'Implementation Plan'!B8</f>
        <v>Dynamic Agenda</v>
      </c>
      <c r="B4" s="54">
        <v>12</v>
      </c>
      <c r="C4" s="30" t="b">
        <v>0</v>
      </c>
      <c r="D4" s="30" t="b">
        <v>0</v>
      </c>
      <c r="E4" s="30" t="b">
        <v>0</v>
      </c>
      <c r="F4" s="30" t="b">
        <v>0</v>
      </c>
      <c r="G4" s="30" t="b">
        <v>0</v>
      </c>
      <c r="H4" s="30" t="b">
        <v>0</v>
      </c>
      <c r="I4" s="30" t="b">
        <v>0</v>
      </c>
      <c r="J4" s="30" t="b">
        <v>0</v>
      </c>
      <c r="K4" s="30" t="b">
        <v>0</v>
      </c>
      <c r="L4" s="30" t="b">
        <v>0</v>
      </c>
      <c r="M4" s="30" t="b">
        <v>0</v>
      </c>
      <c r="N4" s="30" t="b">
        <v>0</v>
      </c>
      <c r="O4" s="31">
        <f t="shared" si="0"/>
        <v>0</v>
      </c>
      <c r="P4" s="31">
        <f t="shared" ref="P4:X8" si="5">IF(D4=TRUE, 1, 0)</f>
        <v>0</v>
      </c>
      <c r="Q4" s="31">
        <f t="shared" si="5"/>
        <v>0</v>
      </c>
      <c r="R4" s="31">
        <f t="shared" si="5"/>
        <v>0</v>
      </c>
      <c r="S4" s="31">
        <f t="shared" si="5"/>
        <v>0</v>
      </c>
      <c r="T4" s="31">
        <f t="shared" si="5"/>
        <v>0</v>
      </c>
      <c r="U4" s="31">
        <f t="shared" si="5"/>
        <v>0</v>
      </c>
      <c r="V4" s="31">
        <f t="shared" si="5"/>
        <v>0</v>
      </c>
      <c r="W4" s="31">
        <f t="shared" si="5"/>
        <v>0</v>
      </c>
      <c r="X4" s="31">
        <f t="shared" si="5"/>
        <v>0</v>
      </c>
      <c r="Y4" s="31">
        <f t="shared" si="2"/>
        <v>0</v>
      </c>
      <c r="Z4" s="31">
        <f t="shared" si="2"/>
        <v>0</v>
      </c>
      <c r="AA4" s="32">
        <f t="shared" si="3"/>
        <v>0</v>
      </c>
    </row>
    <row r="5" spans="1:27">
      <c r="A5" s="41" t="e">
        <f>'Implementation Plan'!#REF!</f>
        <v>#REF!</v>
      </c>
      <c r="B5" s="54">
        <v>12</v>
      </c>
      <c r="C5" s="30" t="b">
        <v>0</v>
      </c>
      <c r="D5" s="30" t="b">
        <v>0</v>
      </c>
      <c r="E5" s="30" t="b">
        <v>0</v>
      </c>
      <c r="F5" s="30" t="b">
        <v>0</v>
      </c>
      <c r="G5" s="30" t="b">
        <v>0</v>
      </c>
      <c r="H5" s="30" t="b">
        <v>0</v>
      </c>
      <c r="I5" s="30" t="b">
        <v>0</v>
      </c>
      <c r="J5" s="30" t="b">
        <v>0</v>
      </c>
      <c r="K5" s="30" t="b">
        <v>0</v>
      </c>
      <c r="L5" s="30" t="b">
        <v>0</v>
      </c>
      <c r="M5" s="30" t="b">
        <v>0</v>
      </c>
      <c r="N5" s="30" t="b">
        <v>0</v>
      </c>
      <c r="O5" s="31">
        <f t="shared" si="0"/>
        <v>0</v>
      </c>
      <c r="P5" s="31">
        <f t="shared" si="5"/>
        <v>0</v>
      </c>
      <c r="Q5" s="31">
        <f t="shared" si="5"/>
        <v>0</v>
      </c>
      <c r="R5" s="31">
        <f t="shared" si="5"/>
        <v>0</v>
      </c>
      <c r="S5" s="31">
        <f t="shared" si="5"/>
        <v>0</v>
      </c>
      <c r="T5" s="31">
        <f t="shared" si="5"/>
        <v>0</v>
      </c>
      <c r="U5" s="31">
        <f t="shared" si="5"/>
        <v>0</v>
      </c>
      <c r="V5" s="31">
        <f t="shared" si="5"/>
        <v>0</v>
      </c>
      <c r="W5" s="31">
        <f t="shared" si="5"/>
        <v>0</v>
      </c>
      <c r="X5" s="31">
        <f t="shared" si="5"/>
        <v>0</v>
      </c>
      <c r="Y5" s="31">
        <f t="shared" si="2"/>
        <v>0</v>
      </c>
      <c r="Z5" s="31">
        <f t="shared" si="2"/>
        <v>0</v>
      </c>
      <c r="AA5" s="32">
        <f t="shared" si="3"/>
        <v>0</v>
      </c>
    </row>
    <row r="6" spans="1:27">
      <c r="A6" s="41" t="str">
        <f>'Implementation Plan'!B9</f>
        <v>e-Journal Posting</v>
      </c>
      <c r="B6" s="54">
        <v>12</v>
      </c>
      <c r="C6" s="30" t="b">
        <v>1</v>
      </c>
      <c r="D6" s="30" t="b">
        <v>1</v>
      </c>
      <c r="E6" s="30" t="b">
        <v>1</v>
      </c>
      <c r="F6" s="30" t="b">
        <v>0</v>
      </c>
      <c r="G6" s="30" t="b">
        <v>0</v>
      </c>
      <c r="H6" s="30" t="b">
        <v>1</v>
      </c>
      <c r="I6" s="30" t="b">
        <v>1</v>
      </c>
      <c r="J6" s="30" t="b">
        <v>0</v>
      </c>
      <c r="K6" s="30" t="b">
        <v>0</v>
      </c>
      <c r="L6" s="30" t="b">
        <v>0</v>
      </c>
      <c r="M6" s="30" t="b">
        <v>1</v>
      </c>
      <c r="N6" s="30" t="b">
        <v>0</v>
      </c>
      <c r="O6" s="31">
        <f t="shared" si="0"/>
        <v>1</v>
      </c>
      <c r="P6" s="31">
        <f t="shared" si="5"/>
        <v>1</v>
      </c>
      <c r="Q6" s="31">
        <f t="shared" si="5"/>
        <v>1</v>
      </c>
      <c r="R6" s="31">
        <f t="shared" si="5"/>
        <v>0</v>
      </c>
      <c r="S6" s="31">
        <f t="shared" si="5"/>
        <v>0</v>
      </c>
      <c r="T6" s="31">
        <f t="shared" si="5"/>
        <v>1</v>
      </c>
      <c r="U6" s="31">
        <f t="shared" si="5"/>
        <v>1</v>
      </c>
      <c r="V6" s="31">
        <f t="shared" si="5"/>
        <v>0</v>
      </c>
      <c r="W6" s="31">
        <f t="shared" si="5"/>
        <v>0</v>
      </c>
      <c r="X6" s="31">
        <f t="shared" si="5"/>
        <v>0</v>
      </c>
      <c r="Y6" s="31">
        <f t="shared" si="2"/>
        <v>1</v>
      </c>
      <c r="Z6" s="31">
        <f t="shared" si="2"/>
        <v>0</v>
      </c>
      <c r="AA6" s="32">
        <f t="shared" si="3"/>
        <v>6</v>
      </c>
    </row>
    <row r="7" spans="1:27">
      <c r="A7" s="41" t="str">
        <f>'Implementation Plan'!B10</f>
        <v>Teleclasses</v>
      </c>
      <c r="B7" s="54">
        <v>6</v>
      </c>
      <c r="C7" s="30" t="b">
        <v>0</v>
      </c>
      <c r="D7" s="30" t="b">
        <v>0</v>
      </c>
      <c r="E7" s="30" t="b">
        <v>1</v>
      </c>
      <c r="F7" s="30" t="b">
        <v>0</v>
      </c>
      <c r="G7" s="30" t="b">
        <v>1</v>
      </c>
      <c r="H7" s="30" t="b">
        <v>0</v>
      </c>
      <c r="I7" s="30" t="b">
        <v>1</v>
      </c>
      <c r="J7" s="30" t="b">
        <v>0</v>
      </c>
      <c r="K7" s="30" t="b">
        <v>0</v>
      </c>
      <c r="L7" s="30" t="b">
        <v>0</v>
      </c>
      <c r="M7" s="30" t="b">
        <v>0</v>
      </c>
      <c r="N7" s="30" t="b">
        <v>1</v>
      </c>
      <c r="O7" s="31">
        <f t="shared" si="0"/>
        <v>0</v>
      </c>
      <c r="P7" s="31">
        <f t="shared" si="5"/>
        <v>0</v>
      </c>
      <c r="Q7" s="31">
        <f t="shared" si="5"/>
        <v>1</v>
      </c>
      <c r="R7" s="31">
        <f t="shared" si="5"/>
        <v>0</v>
      </c>
      <c r="S7" s="31">
        <f t="shared" si="5"/>
        <v>1</v>
      </c>
      <c r="T7" s="31">
        <f t="shared" si="5"/>
        <v>0</v>
      </c>
      <c r="U7" s="31">
        <f t="shared" si="5"/>
        <v>1</v>
      </c>
      <c r="V7" s="31">
        <f t="shared" si="5"/>
        <v>0</v>
      </c>
      <c r="W7" s="31">
        <f t="shared" si="5"/>
        <v>0</v>
      </c>
      <c r="X7" s="31">
        <f t="shared" si="5"/>
        <v>0</v>
      </c>
      <c r="Y7" s="31">
        <f t="shared" si="2"/>
        <v>0</v>
      </c>
      <c r="Z7" s="31">
        <f t="shared" si="2"/>
        <v>1</v>
      </c>
      <c r="AA7" s="32">
        <f>IF(SUM(O7:Z7)&gt;6,6,SUM(O7:Z7))</f>
        <v>4</v>
      </c>
    </row>
    <row r="8" spans="1:27" ht="13.5" thickBot="1">
      <c r="A8" s="41" t="str">
        <f>'Implementation Plan'!B11</f>
        <v>COACHING CALLS</v>
      </c>
      <c r="B8" s="67">
        <v>6</v>
      </c>
      <c r="C8" s="30" t="b">
        <v>0</v>
      </c>
      <c r="D8" s="30" t="b">
        <v>0</v>
      </c>
      <c r="E8" s="30" t="b">
        <v>0</v>
      </c>
      <c r="F8" s="30" t="b">
        <v>0</v>
      </c>
      <c r="G8" s="30" t="b">
        <v>0</v>
      </c>
      <c r="H8" s="30" t="b">
        <v>0</v>
      </c>
      <c r="I8" s="30" t="b">
        <v>0</v>
      </c>
      <c r="J8" s="30" t="b">
        <v>0</v>
      </c>
      <c r="K8" s="30" t="b">
        <v>0</v>
      </c>
      <c r="L8" s="30" t="b">
        <v>0</v>
      </c>
      <c r="M8" s="30" t="b">
        <v>0</v>
      </c>
      <c r="N8" s="30" t="b">
        <v>0</v>
      </c>
      <c r="O8" s="31">
        <f t="shared" si="0"/>
        <v>0</v>
      </c>
      <c r="P8" s="31">
        <f t="shared" si="5"/>
        <v>0</v>
      </c>
      <c r="Q8" s="31">
        <f t="shared" si="5"/>
        <v>0</v>
      </c>
      <c r="R8" s="31">
        <f t="shared" si="5"/>
        <v>0</v>
      </c>
      <c r="S8" s="31">
        <f t="shared" si="5"/>
        <v>0</v>
      </c>
      <c r="T8" s="31">
        <f t="shared" si="5"/>
        <v>0</v>
      </c>
      <c r="U8" s="31">
        <f t="shared" si="5"/>
        <v>0</v>
      </c>
      <c r="V8" s="31">
        <f t="shared" si="5"/>
        <v>0</v>
      </c>
      <c r="W8" s="31">
        <f t="shared" si="5"/>
        <v>0</v>
      </c>
      <c r="X8" s="31">
        <f t="shared" si="5"/>
        <v>0</v>
      </c>
      <c r="Y8" s="31">
        <f t="shared" si="2"/>
        <v>0</v>
      </c>
      <c r="Z8" s="31">
        <f t="shared" si="2"/>
        <v>0</v>
      </c>
      <c r="AA8" s="63">
        <f>IF(SUM(O8:Z8)&gt;6,6,SUM(O8:Z8))</f>
        <v>0</v>
      </c>
    </row>
    <row r="9" spans="1:27" ht="13.5" thickBot="1">
      <c r="A9" s="66" t="s">
        <v>15</v>
      </c>
      <c r="B9" s="62">
        <f>SUM(B2:B8)</f>
        <v>72</v>
      </c>
      <c r="C9" s="3"/>
      <c r="D9" s="3"/>
      <c r="E9" s="3"/>
      <c r="F9" s="3"/>
      <c r="G9" s="3"/>
      <c r="H9" s="3"/>
      <c r="I9" s="3"/>
      <c r="J9" s="3"/>
      <c r="K9" s="3"/>
      <c r="L9" s="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Z9" s="34"/>
      <c r="AA9" s="64">
        <f>SUM(AA2:AA8)</f>
        <v>34</v>
      </c>
    </row>
    <row r="10" spans="1:27">
      <c r="A10" s="6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Z10" s="34"/>
      <c r="AA10" s="3"/>
    </row>
    <row r="11" spans="1:27" ht="25.5">
      <c r="A11" s="5" t="str">
        <f>'Implementation Plan'!$B$11</f>
        <v>COACHING CALLS</v>
      </c>
      <c r="B11" s="35" t="s">
        <v>8</v>
      </c>
      <c r="C11" s="35" t="s">
        <v>9</v>
      </c>
      <c r="D11" s="36" t="s">
        <v>10</v>
      </c>
      <c r="E11" s="35" t="s">
        <v>11</v>
      </c>
      <c r="F11" s="3"/>
      <c r="G11" s="3" t="s">
        <v>53</v>
      </c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286" t="s">
        <v>54</v>
      </c>
      <c r="T11" s="33"/>
      <c r="U11" s="33"/>
      <c r="V11" s="33"/>
      <c r="W11" s="33"/>
      <c r="X11" s="33"/>
      <c r="Z11" s="34"/>
      <c r="AA11" s="3"/>
    </row>
    <row r="12" spans="1:27" ht="15">
      <c r="A12" s="27" t="str">
        <f>'Implementation Plan'!B13</f>
        <v>Structural Meetings &amp; Ground Rules</v>
      </c>
      <c r="B12" s="288">
        <v>20</v>
      </c>
      <c r="C12" s="30" t="b">
        <f>IF(S12&gt;0,TRUE,FALSE)</f>
        <v>1</v>
      </c>
      <c r="D12" s="30">
        <f>IF(C12=TRUE, 1, 0)</f>
        <v>1</v>
      </c>
      <c r="E12" s="266">
        <f t="shared" ref="E12:E16" si="6">D12*B12</f>
        <v>20</v>
      </c>
      <c r="F12" s="3"/>
      <c r="G12" s="287" t="b">
        <v>1</v>
      </c>
      <c r="H12" s="287" t="b">
        <v>1</v>
      </c>
      <c r="I12" s="287" t="b">
        <v>1</v>
      </c>
      <c r="J12" s="287" t="b">
        <v>1</v>
      </c>
      <c r="K12" s="287" t="b">
        <v>1</v>
      </c>
      <c r="L12" s="287" t="b">
        <v>1</v>
      </c>
      <c r="M12" s="287" t="b">
        <v>1</v>
      </c>
      <c r="N12" s="287" t="b">
        <v>1</v>
      </c>
      <c r="O12" s="287" t="b">
        <v>1</v>
      </c>
      <c r="P12" s="287" t="b">
        <v>1</v>
      </c>
      <c r="Q12" s="287" t="b">
        <v>1</v>
      </c>
      <c r="R12" s="287" t="b">
        <v>1</v>
      </c>
      <c r="S12" s="33">
        <f>COUNTIF(G12:R12,TRUE)</f>
        <v>12</v>
      </c>
      <c r="T12" s="33"/>
      <c r="U12" s="33"/>
      <c r="V12" s="33"/>
      <c r="W12" s="33"/>
      <c r="X12" s="33"/>
      <c r="Z12" s="34"/>
      <c r="AA12" s="3"/>
    </row>
    <row r="13" spans="1:27" ht="15">
      <c r="A13" s="27" t="str">
        <f>'Implementation Plan'!B14</f>
        <v>Gamefilm Executive 2x2</v>
      </c>
      <c r="B13" s="288">
        <v>20</v>
      </c>
      <c r="C13" s="30" t="b">
        <f t="shared" ref="C13:C16" si="7">IF(S13&gt;0,TRUE,FALSE)</f>
        <v>1</v>
      </c>
      <c r="D13" s="30">
        <f t="shared" ref="D13:D16" si="8">IF(C13=TRUE, 1, 0)</f>
        <v>1</v>
      </c>
      <c r="E13" s="266">
        <f t="shared" si="6"/>
        <v>20</v>
      </c>
      <c r="F13" s="3"/>
      <c r="G13" s="287" t="b">
        <v>1</v>
      </c>
      <c r="H13" s="287" t="b">
        <v>1</v>
      </c>
      <c r="I13" s="287" t="b">
        <v>1</v>
      </c>
      <c r="J13" s="287" t="b">
        <v>1</v>
      </c>
      <c r="K13" s="287" t="b">
        <v>1</v>
      </c>
      <c r="L13" s="287" t="b">
        <v>1</v>
      </c>
      <c r="M13" s="287" t="b">
        <v>1</v>
      </c>
      <c r="N13" s="287" t="b">
        <v>1</v>
      </c>
      <c r="O13" s="287" t="b">
        <v>1</v>
      </c>
      <c r="P13" s="287" t="b">
        <v>1</v>
      </c>
      <c r="Q13" s="287" t="b">
        <v>1</v>
      </c>
      <c r="R13" s="287" t="b">
        <v>1</v>
      </c>
      <c r="S13" s="33">
        <f t="shared" ref="S13:S18" si="9">COUNTIF(G13:R13,TRUE)</f>
        <v>12</v>
      </c>
      <c r="T13" s="33"/>
      <c r="U13" s="33"/>
      <c r="V13" s="33"/>
      <c r="W13" s="33"/>
      <c r="X13" s="33"/>
      <c r="Z13" s="34"/>
      <c r="AA13" s="3"/>
    </row>
    <row r="14" spans="1:27" ht="15">
      <c r="A14" s="27" t="str">
        <f>'Implementation Plan'!B15</f>
        <v>Open</v>
      </c>
      <c r="B14" s="288">
        <v>20</v>
      </c>
      <c r="C14" s="30" t="b">
        <f t="shared" si="7"/>
        <v>0</v>
      </c>
      <c r="D14" s="30">
        <f t="shared" si="8"/>
        <v>0</v>
      </c>
      <c r="E14" s="266">
        <f t="shared" si="6"/>
        <v>0</v>
      </c>
      <c r="F14" s="3"/>
      <c r="G14" s="287" t="b">
        <v>0</v>
      </c>
      <c r="H14" s="287" t="b">
        <v>0</v>
      </c>
      <c r="I14" s="287" t="b">
        <v>0</v>
      </c>
      <c r="J14" s="287" t="b">
        <v>0</v>
      </c>
      <c r="K14" s="287" t="b">
        <v>0</v>
      </c>
      <c r="L14" s="287" t="b">
        <v>0</v>
      </c>
      <c r="M14" s="287" t="b">
        <v>0</v>
      </c>
      <c r="N14" s="287" t="b">
        <v>0</v>
      </c>
      <c r="O14" s="287" t="b">
        <v>0</v>
      </c>
      <c r="P14" s="287" t="b">
        <v>0</v>
      </c>
      <c r="Q14" s="287" t="b">
        <v>0</v>
      </c>
      <c r="R14" s="287" t="b">
        <v>0</v>
      </c>
      <c r="S14" s="33">
        <f t="shared" si="9"/>
        <v>0</v>
      </c>
      <c r="T14" s="33"/>
      <c r="U14" s="33"/>
      <c r="V14" s="33"/>
      <c r="W14" s="33"/>
      <c r="X14" s="33"/>
      <c r="Z14" s="34"/>
      <c r="AA14" s="3"/>
    </row>
    <row r="15" spans="1:27" ht="15">
      <c r="A15" s="27" t="str">
        <f>'Implementation Plan'!B16</f>
        <v>Open</v>
      </c>
      <c r="B15" s="288">
        <v>20</v>
      </c>
      <c r="C15" s="30" t="b">
        <f t="shared" si="7"/>
        <v>0</v>
      </c>
      <c r="D15" s="30">
        <f t="shared" si="8"/>
        <v>0</v>
      </c>
      <c r="E15" s="266">
        <f t="shared" si="6"/>
        <v>0</v>
      </c>
      <c r="F15" s="3"/>
      <c r="G15" s="287" t="b">
        <v>0</v>
      </c>
      <c r="H15" s="287" t="b">
        <v>0</v>
      </c>
      <c r="I15" s="287" t="b">
        <v>0</v>
      </c>
      <c r="J15" s="287" t="b">
        <v>0</v>
      </c>
      <c r="K15" s="287" t="b">
        <v>0</v>
      </c>
      <c r="L15" s="287" t="b">
        <v>0</v>
      </c>
      <c r="M15" s="287" t="b">
        <v>0</v>
      </c>
      <c r="N15" s="287" t="b">
        <v>0</v>
      </c>
      <c r="O15" s="287" t="b">
        <v>0</v>
      </c>
      <c r="P15" s="287" t="b">
        <v>0</v>
      </c>
      <c r="Q15" s="287" t="b">
        <v>0</v>
      </c>
      <c r="R15" s="287" t="b">
        <v>0</v>
      </c>
      <c r="S15" s="33">
        <f t="shared" si="9"/>
        <v>0</v>
      </c>
      <c r="T15" s="33"/>
      <c r="U15" s="33"/>
      <c r="V15" s="33"/>
      <c r="W15" s="33"/>
      <c r="X15" s="33"/>
      <c r="Z15" s="34"/>
      <c r="AA15" s="3"/>
    </row>
    <row r="16" spans="1:27" ht="15">
      <c r="A16" s="27" t="str">
        <f>'Implementation Plan'!B17</f>
        <v>Live</v>
      </c>
      <c r="B16" s="288">
        <v>20</v>
      </c>
      <c r="C16" s="30" t="b">
        <f t="shared" si="7"/>
        <v>0</v>
      </c>
      <c r="D16" s="30">
        <f t="shared" si="8"/>
        <v>0</v>
      </c>
      <c r="E16" s="266">
        <f t="shared" si="6"/>
        <v>0</v>
      </c>
      <c r="F16" s="3"/>
      <c r="G16" s="287" t="b">
        <v>0</v>
      </c>
      <c r="H16" s="287" t="b">
        <v>0</v>
      </c>
      <c r="I16" s="287" t="b">
        <v>0</v>
      </c>
      <c r="J16" s="287" t="b">
        <v>0</v>
      </c>
      <c r="K16" s="287" t="b">
        <v>0</v>
      </c>
      <c r="L16" s="287" t="b">
        <v>0</v>
      </c>
      <c r="M16" s="287" t="b">
        <v>0</v>
      </c>
      <c r="N16" s="287" t="b">
        <v>0</v>
      </c>
      <c r="O16" s="287" t="b">
        <v>0</v>
      </c>
      <c r="P16" s="287" t="b">
        <v>0</v>
      </c>
      <c r="Q16" s="287" t="b">
        <v>0</v>
      </c>
      <c r="R16" s="287" t="b">
        <v>0</v>
      </c>
      <c r="S16" s="33">
        <f t="shared" si="9"/>
        <v>0</v>
      </c>
      <c r="T16" s="33"/>
      <c r="U16" s="33"/>
      <c r="V16" s="33"/>
      <c r="W16" s="33"/>
      <c r="X16" s="33"/>
      <c r="Z16" s="34"/>
      <c r="AA16" s="3"/>
    </row>
    <row r="17" spans="1:27" ht="15">
      <c r="A17" s="27"/>
      <c r="B17" s="288"/>
      <c r="C17" s="30"/>
      <c r="D17" s="30"/>
      <c r="E17" s="266"/>
      <c r="F17" s="3"/>
      <c r="G17" s="287" t="s">
        <v>56</v>
      </c>
      <c r="H17" s="287" t="s">
        <v>56</v>
      </c>
      <c r="I17" s="287" t="s">
        <v>56</v>
      </c>
      <c r="J17" s="287" t="s">
        <v>56</v>
      </c>
      <c r="K17" s="287" t="s">
        <v>56</v>
      </c>
      <c r="L17" s="287" t="s">
        <v>56</v>
      </c>
      <c r="M17" s="287" t="s">
        <v>56</v>
      </c>
      <c r="N17" s="287" t="s">
        <v>56</v>
      </c>
      <c r="O17" s="287" t="s">
        <v>56</v>
      </c>
      <c r="P17" s="287" t="s">
        <v>56</v>
      </c>
      <c r="Q17" s="287" t="s">
        <v>56</v>
      </c>
      <c r="R17" s="287" t="s">
        <v>56</v>
      </c>
      <c r="S17" s="33">
        <f t="shared" si="9"/>
        <v>0</v>
      </c>
      <c r="T17" s="33"/>
      <c r="U17" s="33"/>
      <c r="V17" s="33"/>
      <c r="W17" s="33"/>
      <c r="X17" s="33"/>
      <c r="Z17" s="34"/>
      <c r="AA17" s="3"/>
    </row>
    <row r="18" spans="1:27" ht="15">
      <c r="A18" s="27"/>
      <c r="B18" s="289"/>
      <c r="C18" s="30"/>
      <c r="D18" s="30"/>
      <c r="E18" s="266"/>
      <c r="F18" s="3"/>
      <c r="G18" s="287" t="s">
        <v>56</v>
      </c>
      <c r="H18" s="287" t="s">
        <v>56</v>
      </c>
      <c r="I18" s="287" t="s">
        <v>56</v>
      </c>
      <c r="J18" s="287" t="s">
        <v>56</v>
      </c>
      <c r="K18" s="287" t="s">
        <v>56</v>
      </c>
      <c r="L18" s="287" t="s">
        <v>56</v>
      </c>
      <c r="M18" s="287" t="s">
        <v>56</v>
      </c>
      <c r="N18" s="287" t="s">
        <v>56</v>
      </c>
      <c r="O18" s="287" t="s">
        <v>56</v>
      </c>
      <c r="P18" s="287" t="s">
        <v>56</v>
      </c>
      <c r="Q18" s="287" t="s">
        <v>56</v>
      </c>
      <c r="R18" s="287" t="s">
        <v>56</v>
      </c>
      <c r="S18" s="33">
        <f t="shared" si="9"/>
        <v>0</v>
      </c>
      <c r="T18" s="33"/>
      <c r="U18" s="33"/>
      <c r="V18" s="33"/>
      <c r="W18" s="33"/>
      <c r="X18" s="33"/>
      <c r="Z18" s="34"/>
      <c r="AA18" s="3"/>
    </row>
    <row r="19" spans="1:27">
      <c r="A19" s="264"/>
      <c r="B19" s="265"/>
      <c r="C19" s="265"/>
      <c r="D19" s="265"/>
      <c r="E19" s="267"/>
      <c r="F19" s="3"/>
      <c r="G19" s="3"/>
      <c r="H19" s="3"/>
      <c r="I19" s="3"/>
      <c r="J19" s="3"/>
      <c r="K19" s="3"/>
      <c r="L19" s="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Z19" s="34"/>
      <c r="AA19" s="3"/>
    </row>
    <row r="20" spans="1:27" ht="25.5">
      <c r="A20" s="5" t="str">
        <f>'Implementation Plan'!$B$20 &amp; " " &amp; 'Implementation Plan'!$B$21</f>
        <v>PERSONAL PRODUCTIVITY Concepts:</v>
      </c>
      <c r="B20" s="35" t="s">
        <v>8</v>
      </c>
      <c r="C20" s="35" t="s">
        <v>9</v>
      </c>
      <c r="D20" s="36" t="s">
        <v>10</v>
      </c>
      <c r="E20" s="268" t="s">
        <v>11</v>
      </c>
      <c r="F20" s="8"/>
      <c r="G20" s="3"/>
      <c r="K20" s="3"/>
      <c r="L20" s="3"/>
      <c r="M20" s="3"/>
      <c r="N20" s="66" t="s">
        <v>13</v>
      </c>
      <c r="O20" s="3">
        <f>(AA9/B9)*100</f>
        <v>47.222222222222221</v>
      </c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4"/>
    </row>
    <row r="21" spans="1:27">
      <c r="A21" s="27" t="str">
        <f>'Implementation Plan'!D23</f>
        <v>Read Attention Management Module</v>
      </c>
      <c r="B21" s="30">
        <f>'Implementation Plan'!C23</f>
        <v>10</v>
      </c>
      <c r="C21" s="30" t="b">
        <v>1</v>
      </c>
      <c r="D21" s="30">
        <f>IF(C21=TRUE, 1, 0)</f>
        <v>1</v>
      </c>
      <c r="E21" s="266">
        <f>D21*B21</f>
        <v>10</v>
      </c>
      <c r="N21" s="65" t="str">
        <f>A20</f>
        <v>PERSONAL PRODUCTIVITY Concepts:</v>
      </c>
      <c r="O21" s="17">
        <f>E28</f>
        <v>20</v>
      </c>
    </row>
    <row r="22" spans="1:27">
      <c r="A22" s="27" t="str">
        <f>'Implementation Plan'!D24</f>
        <v>Review Weekly Focusing Process</v>
      </c>
      <c r="B22" s="30">
        <f>'Implementation Plan'!C24</f>
        <v>5</v>
      </c>
      <c r="C22" s="30" t="b">
        <v>1</v>
      </c>
      <c r="D22" s="30">
        <f t="shared" ref="D22:D23" si="10">IF(C22=TRUE, 1, 0)</f>
        <v>1</v>
      </c>
      <c r="E22" s="266">
        <f t="shared" ref="E22:E23" si="11">D22*B22</f>
        <v>5</v>
      </c>
      <c r="N22" s="65" t="str">
        <f>A29</f>
        <v>PERSONAL PRODUCTIVITY Actions:</v>
      </c>
      <c r="O22" s="17">
        <f>E33</f>
        <v>30</v>
      </c>
    </row>
    <row r="23" spans="1:27">
      <c r="A23" s="27" t="str">
        <f>'Implementation Plan'!D25</f>
        <v>Review Outlook Email Rules</v>
      </c>
      <c r="B23" s="30">
        <f>'Implementation Plan'!C25</f>
        <v>5</v>
      </c>
      <c r="C23" s="30" t="b">
        <v>1</v>
      </c>
      <c r="D23" s="30">
        <f t="shared" si="10"/>
        <v>1</v>
      </c>
      <c r="E23" s="266">
        <f t="shared" si="11"/>
        <v>5</v>
      </c>
      <c r="N23" s="65" t="str">
        <f>A34</f>
        <v>TEAM EFFECTIVENESS Concepts:</v>
      </c>
      <c r="O23" s="17">
        <f>E41</f>
        <v>20</v>
      </c>
    </row>
    <row r="24" spans="1:27">
      <c r="A24" s="27"/>
      <c r="B24" s="30"/>
      <c r="C24" s="30"/>
      <c r="D24" s="30"/>
      <c r="E24" s="266"/>
      <c r="N24" s="65" t="str">
        <f>A42</f>
        <v>TEAM EFFECTIVENESS Actions:</v>
      </c>
      <c r="O24" s="17">
        <f>E50</f>
        <v>90</v>
      </c>
    </row>
    <row r="25" spans="1:27">
      <c r="A25" s="27"/>
      <c r="B25" s="30"/>
      <c r="C25" s="30"/>
      <c r="D25" s="30"/>
      <c r="E25" s="266"/>
      <c r="N25" s="65" t="str">
        <f>A51</f>
        <v>ORGANIZATIONAL FOCUS &amp; ALIGNMENT Concepts:</v>
      </c>
      <c r="O25" s="17">
        <f>E57</f>
        <v>20</v>
      </c>
    </row>
    <row r="26" spans="1:27" ht="13.5" thickBot="1">
      <c r="A26" s="27"/>
      <c r="B26" s="30"/>
      <c r="C26" s="30"/>
      <c r="D26" s="30"/>
      <c r="E26" s="266"/>
      <c r="G26" s="3"/>
      <c r="M26" s="69"/>
      <c r="N26" s="70" t="str">
        <f>A58</f>
        <v xml:space="preserve">ORGANIZATIONAL FOCUS &amp; ALIGNMENT </v>
      </c>
      <c r="O26" s="69">
        <f>E65</f>
        <v>80</v>
      </c>
    </row>
    <row r="27" spans="1:27" ht="13.5" thickBot="1">
      <c r="A27" s="27"/>
      <c r="B27" s="30"/>
      <c r="C27" s="30"/>
      <c r="D27" s="30"/>
      <c r="E27" s="266"/>
      <c r="M27" s="20"/>
      <c r="N27" s="68" t="s">
        <v>16</v>
      </c>
      <c r="O27" s="20">
        <f>AVERAGE(O20:O26)</f>
        <v>43.888888888888893</v>
      </c>
    </row>
    <row r="28" spans="1:27" ht="13.5" thickBot="1">
      <c r="A28" s="89"/>
      <c r="B28" s="39"/>
      <c r="C28" s="39"/>
      <c r="D28" s="68" t="s">
        <v>30</v>
      </c>
      <c r="E28" s="269">
        <f>SUM(E21:E27)</f>
        <v>20</v>
      </c>
    </row>
    <row r="29" spans="1:27">
      <c r="A29" s="5" t="str">
        <f>'Implementation Plan'!B20&amp; " " &amp; 'Implementation Plan'!S21</f>
        <v>PERSONAL PRODUCTIVITY Actions:</v>
      </c>
      <c r="B29" s="39"/>
      <c r="C29" s="39"/>
      <c r="D29" s="39"/>
      <c r="E29" s="270"/>
    </row>
    <row r="30" spans="1:27">
      <c r="A30" s="27" t="str">
        <f>'Implementation Plan'!U23</f>
        <v>Sign up / accept invitation for "Simple Lists" (eJournal)</v>
      </c>
      <c r="B30" s="30">
        <f>'Implementation Plan'!T23</f>
        <v>10</v>
      </c>
      <c r="C30" s="30" t="b">
        <v>1</v>
      </c>
      <c r="D30" s="30">
        <f>IF(C30=TRUE,1,0)</f>
        <v>1</v>
      </c>
      <c r="E30" s="266">
        <f>D30*B30</f>
        <v>10</v>
      </c>
      <c r="F30" s="28"/>
      <c r="G30" s="28"/>
      <c r="H30" s="28"/>
      <c r="I30" s="28"/>
      <c r="J30" s="28"/>
      <c r="K30" s="28"/>
      <c r="L30" s="28"/>
      <c r="M30" s="28"/>
      <c r="N30" s="28"/>
    </row>
    <row r="31" spans="1:27">
      <c r="A31" s="27" t="str">
        <f>'Implementation Plan'!U24</f>
        <v>Setup Outlook Rules for e-Journal</v>
      </c>
      <c r="B31" s="30">
        <f>'Implementation Plan'!T24</f>
        <v>10</v>
      </c>
      <c r="C31" s="30" t="b">
        <v>1</v>
      </c>
      <c r="D31" s="30">
        <f t="shared" ref="D31:D32" si="12">IF(C31=TRUE,1,0)</f>
        <v>1</v>
      </c>
      <c r="E31" s="266">
        <f t="shared" ref="E31:E32" si="13">D31*B31</f>
        <v>10</v>
      </c>
      <c r="F31" s="29"/>
      <c r="G31" s="29"/>
      <c r="H31" s="29"/>
      <c r="I31" s="29"/>
      <c r="J31" s="29"/>
      <c r="K31" s="29"/>
      <c r="L31" s="29"/>
      <c r="M31" s="29"/>
      <c r="N31" s="29"/>
    </row>
    <row r="32" spans="1:27" ht="13.5" thickBot="1">
      <c r="A32" s="27" t="str">
        <f>'Implementation Plan'!U25</f>
        <v>After Practicing Weekly Focusing for 3 weeks, post insights to e-Journal</v>
      </c>
      <c r="B32" s="30">
        <f>'Implementation Plan'!T25</f>
        <v>10</v>
      </c>
      <c r="C32" s="30" t="b">
        <v>1</v>
      </c>
      <c r="D32" s="30">
        <f t="shared" si="12"/>
        <v>1</v>
      </c>
      <c r="E32" s="266">
        <f t="shared" si="13"/>
        <v>10</v>
      </c>
      <c r="F32" s="29"/>
      <c r="G32" s="29"/>
      <c r="H32" s="29"/>
      <c r="I32" s="29"/>
      <c r="J32" s="29"/>
      <c r="K32" s="29"/>
      <c r="L32" s="29"/>
      <c r="M32" s="29"/>
      <c r="N32" s="29"/>
    </row>
    <row r="33" spans="1:5" ht="13.5" thickBot="1">
      <c r="A33" s="89"/>
      <c r="B33" s="39"/>
      <c r="C33" s="39"/>
      <c r="D33" s="68" t="s">
        <v>30</v>
      </c>
      <c r="E33" s="269">
        <f>SUM(E30:E32)</f>
        <v>30</v>
      </c>
    </row>
    <row r="34" spans="1:5">
      <c r="A34" s="90" t="str">
        <f>'Implementation Plan'!B28 &amp; " " &amp; 'Implementation Plan'!B29</f>
        <v>TEAM EFFECTIVENESS Concepts:</v>
      </c>
      <c r="B34" s="39"/>
      <c r="C34" s="39"/>
      <c r="D34" s="39"/>
      <c r="E34" s="270"/>
    </row>
    <row r="35" spans="1:5">
      <c r="A35" s="91" t="str">
        <f>'Implementation Plan'!D31</f>
        <v>Review Structural Meetings I: The Science</v>
      </c>
      <c r="B35" s="23">
        <f>'Implementation Plan'!C31</f>
        <v>20</v>
      </c>
      <c r="C35" s="30" t="b">
        <v>1</v>
      </c>
      <c r="D35" s="23">
        <f t="shared" ref="D35:D40" si="14">IF(C35=TRUE, 1,0)</f>
        <v>1</v>
      </c>
      <c r="E35" s="271">
        <f t="shared" ref="E35:E40" si="15">D35*B35</f>
        <v>20</v>
      </c>
    </row>
    <row r="36" spans="1:5">
      <c r="A36" s="91">
        <f>'Implementation Plan'!D32</f>
        <v>0</v>
      </c>
      <c r="B36" s="23">
        <f>'Implementation Plan'!C32</f>
        <v>0</v>
      </c>
      <c r="C36" s="30" t="b">
        <v>0</v>
      </c>
      <c r="D36" s="23">
        <f t="shared" si="14"/>
        <v>0</v>
      </c>
      <c r="E36" s="271">
        <f t="shared" si="15"/>
        <v>0</v>
      </c>
    </row>
    <row r="37" spans="1:5">
      <c r="A37" s="91">
        <f>'Implementation Plan'!D33</f>
        <v>0</v>
      </c>
      <c r="B37" s="23">
        <f>'Implementation Plan'!C33</f>
        <v>0</v>
      </c>
      <c r="C37" s="30" t="b">
        <v>0</v>
      </c>
      <c r="D37" s="23">
        <f t="shared" si="14"/>
        <v>0</v>
      </c>
      <c r="E37" s="271">
        <f t="shared" si="15"/>
        <v>0</v>
      </c>
    </row>
    <row r="38" spans="1:5">
      <c r="A38" s="91">
        <f>'Implementation Plan'!D34</f>
        <v>0</v>
      </c>
      <c r="B38" s="23">
        <f>'Implementation Plan'!C34</f>
        <v>0</v>
      </c>
      <c r="C38" s="30" t="b">
        <v>0</v>
      </c>
      <c r="D38" s="23">
        <f t="shared" si="14"/>
        <v>0</v>
      </c>
      <c r="E38" s="271">
        <f t="shared" si="15"/>
        <v>0</v>
      </c>
    </row>
    <row r="39" spans="1:5">
      <c r="A39" s="91">
        <f>'Implementation Plan'!D35</f>
        <v>0</v>
      </c>
      <c r="B39" s="23">
        <f>'Implementation Plan'!C35</f>
        <v>0</v>
      </c>
      <c r="C39" s="30" t="b">
        <v>0</v>
      </c>
      <c r="D39" s="23">
        <f t="shared" si="14"/>
        <v>0</v>
      </c>
      <c r="E39" s="271">
        <f t="shared" si="15"/>
        <v>0</v>
      </c>
    </row>
    <row r="40" spans="1:5" ht="13.5" thickBot="1">
      <c r="A40" s="91">
        <f>'Implementation Plan'!D36</f>
        <v>0</v>
      </c>
      <c r="B40" s="23">
        <f>'Implementation Plan'!C36</f>
        <v>0</v>
      </c>
      <c r="C40" s="30" t="b">
        <v>0</v>
      </c>
      <c r="D40" s="23">
        <f t="shared" si="14"/>
        <v>0</v>
      </c>
      <c r="E40" s="271">
        <f t="shared" si="15"/>
        <v>0</v>
      </c>
    </row>
    <row r="41" spans="1:5" ht="13.5" thickBot="1">
      <c r="A41" s="89"/>
      <c r="B41" s="39"/>
      <c r="C41" s="39"/>
      <c r="D41" s="68" t="s">
        <v>30</v>
      </c>
      <c r="E41" s="269">
        <f>SUM(E35:E40)</f>
        <v>20</v>
      </c>
    </row>
    <row r="42" spans="1:5">
      <c r="A42" s="90" t="str">
        <f>'Implementation Plan'!B28&amp; " " &amp; 'Implementation Plan'!S29</f>
        <v>TEAM EFFECTIVENESS Actions:</v>
      </c>
      <c r="B42" s="39"/>
      <c r="C42" s="39"/>
      <c r="D42" s="39"/>
      <c r="E42" s="270"/>
    </row>
    <row r="43" spans="1:5">
      <c r="A43" s="37" t="str">
        <f>'Implementation Plan'!U31</f>
        <v>Implement Structural Meetings with Team. Post experience to e-Journal</v>
      </c>
      <c r="B43" s="38">
        <f>'Implementation Plan'!T31</f>
        <v>50</v>
      </c>
      <c r="C43" s="23" t="b">
        <v>1</v>
      </c>
      <c r="D43" s="23">
        <f t="shared" ref="D43:D49" si="16">IF(C43=TRUE, 1,0)</f>
        <v>1</v>
      </c>
      <c r="E43" s="271">
        <f t="shared" ref="E43:E49" si="17">D43*B43</f>
        <v>50</v>
      </c>
    </row>
    <row r="44" spans="1:5">
      <c r="A44" s="37" t="str">
        <f>'Implementation Plan'!U32</f>
        <v>Refine Ground Rules for us in meetings and email it to your coach</v>
      </c>
      <c r="B44" s="38">
        <f>'Implementation Plan'!T32</f>
        <v>10</v>
      </c>
      <c r="C44" s="23" t="b">
        <v>1</v>
      </c>
      <c r="D44" s="23">
        <f t="shared" si="16"/>
        <v>1</v>
      </c>
      <c r="E44" s="271">
        <f t="shared" si="17"/>
        <v>10</v>
      </c>
    </row>
    <row r="45" spans="1:5">
      <c r="A45" s="37" t="str">
        <f>'Implementation Plan'!U33</f>
        <v>After using Ground Rules in 5 meetings, post experience to e-Journal</v>
      </c>
      <c r="B45" s="38">
        <f>'Implementation Plan'!T33</f>
        <v>10</v>
      </c>
      <c r="C45" s="23" t="b">
        <v>1</v>
      </c>
      <c r="D45" s="23">
        <f t="shared" si="16"/>
        <v>1</v>
      </c>
      <c r="E45" s="271">
        <f t="shared" si="17"/>
        <v>10</v>
      </c>
    </row>
    <row r="46" spans="1:5">
      <c r="A46" s="37" t="str">
        <f>'Implementation Plan'!U34</f>
        <v>Practice problem solving vs. informing in executive team meeting</v>
      </c>
      <c r="B46" s="38">
        <f>'Implementation Plan'!T34</f>
        <v>20</v>
      </c>
      <c r="C46" s="23" t="b">
        <v>1</v>
      </c>
      <c r="D46" s="23">
        <f t="shared" si="16"/>
        <v>1</v>
      </c>
      <c r="E46" s="271">
        <f t="shared" si="17"/>
        <v>20</v>
      </c>
    </row>
    <row r="47" spans="1:5">
      <c r="A47" s="37" t="str">
        <f>'Implementation Plan'!U35</f>
        <v>Post your experience with using Problem Solving vs. Informing to e-Journal</v>
      </c>
      <c r="B47" s="38">
        <f>'Implementation Plan'!T35</f>
        <v>10</v>
      </c>
      <c r="C47" s="23" t="b">
        <v>0</v>
      </c>
      <c r="D47" s="23">
        <f t="shared" si="16"/>
        <v>0</v>
      </c>
      <c r="E47" s="271">
        <f t="shared" si="17"/>
        <v>0</v>
      </c>
    </row>
    <row r="48" spans="1:5">
      <c r="A48" s="37" t="str">
        <f>'Implementation Plan'!U36</f>
        <v>Practice using the Dynamic Agenda tool in 5 meetings</v>
      </c>
      <c r="B48" s="38">
        <f>'Implementation Plan'!T36</f>
        <v>20</v>
      </c>
      <c r="C48" s="23" t="b">
        <v>0</v>
      </c>
      <c r="D48" s="23">
        <f t="shared" si="16"/>
        <v>0</v>
      </c>
      <c r="E48" s="271">
        <f t="shared" si="17"/>
        <v>0</v>
      </c>
    </row>
    <row r="49" spans="1:5" ht="13.5" thickBot="1">
      <c r="A49" s="37" t="str">
        <f>'Implementation Plan'!U37</f>
        <v>Post experience with using the Dynamic Agenda tool to e-Journal</v>
      </c>
      <c r="B49" s="38">
        <f>'Implementation Plan'!T37</f>
        <v>10</v>
      </c>
      <c r="C49" s="23" t="b">
        <v>0</v>
      </c>
      <c r="D49" s="23">
        <f t="shared" si="16"/>
        <v>0</v>
      </c>
      <c r="E49" s="271">
        <f t="shared" si="17"/>
        <v>0</v>
      </c>
    </row>
    <row r="50" spans="1:5" ht="13.5" thickBot="1">
      <c r="A50" s="89"/>
      <c r="D50" s="68" t="s">
        <v>30</v>
      </c>
      <c r="E50" s="269">
        <f>SUM(E43:E49)</f>
        <v>90</v>
      </c>
    </row>
    <row r="51" spans="1:5">
      <c r="A51" s="90" t="str">
        <f>'Implementation Plan'!B40 &amp; " " &amp;'Implementation Plan'!B41</f>
        <v>ORGANIZATIONAL FOCUS &amp; ALIGNMENT Concepts:</v>
      </c>
      <c r="E51" s="272"/>
    </row>
    <row r="52" spans="1:5">
      <c r="A52" s="27" t="str">
        <f>'Implementation Plan'!D43</f>
        <v>Read Execution Module</v>
      </c>
      <c r="B52" s="30">
        <f>'Implementation Plan'!C43</f>
        <v>20</v>
      </c>
      <c r="C52" s="30" t="b">
        <v>0</v>
      </c>
      <c r="D52" s="30">
        <f>IF(C52=TRUE, 1,0)</f>
        <v>0</v>
      </c>
      <c r="E52" s="266">
        <f>D52*B52</f>
        <v>0</v>
      </c>
    </row>
    <row r="53" spans="1:5">
      <c r="A53" s="27" t="str">
        <f>'Implementation Plan'!D44</f>
        <v>Review Corporate 2x2 materials</v>
      </c>
      <c r="B53" s="30">
        <f>'Implementation Plan'!C44</f>
        <v>20</v>
      </c>
      <c r="C53" s="30" t="b">
        <v>1</v>
      </c>
      <c r="D53" s="30">
        <f>IF(C53=TRUE, 1,0)</f>
        <v>1</v>
      </c>
      <c r="E53" s="266">
        <f>D53*B53</f>
        <v>20</v>
      </c>
    </row>
    <row r="54" spans="1:5">
      <c r="A54" s="27">
        <f>'Implementation Plan'!D45</f>
        <v>0</v>
      </c>
      <c r="B54" s="30">
        <f>'Implementation Plan'!C45</f>
        <v>0</v>
      </c>
      <c r="C54" s="30" t="b">
        <v>0</v>
      </c>
      <c r="D54" s="30">
        <f>IF(C54=TRUE, 1,0)</f>
        <v>0</v>
      </c>
      <c r="E54" s="266">
        <f>D54*B54</f>
        <v>0</v>
      </c>
    </row>
    <row r="55" spans="1:5">
      <c r="A55" s="27">
        <f>'Implementation Plan'!D46</f>
        <v>0</v>
      </c>
      <c r="B55" s="30">
        <f>'Implementation Plan'!C46</f>
        <v>0</v>
      </c>
      <c r="C55" s="30" t="b">
        <v>0</v>
      </c>
      <c r="D55" s="30">
        <f>IF(C55=TRUE, 1,0)</f>
        <v>0</v>
      </c>
      <c r="E55" s="266">
        <f>D55*B55</f>
        <v>0</v>
      </c>
    </row>
    <row r="56" spans="1:5" ht="13.5" thickBot="1">
      <c r="A56" s="27"/>
      <c r="B56" s="30"/>
      <c r="C56" s="30"/>
      <c r="D56" s="30"/>
      <c r="E56" s="266"/>
    </row>
    <row r="57" spans="1:5" ht="13.5" thickBot="1">
      <c r="A57" s="89"/>
      <c r="B57" s="39"/>
      <c r="C57" s="39"/>
      <c r="D57" s="68" t="s">
        <v>30</v>
      </c>
      <c r="E57" s="269">
        <f>SUM(E52:E56)</f>
        <v>20</v>
      </c>
    </row>
    <row r="58" spans="1:5">
      <c r="A58" s="90" t="str">
        <f>'Implementation Plan'!B40 &amp; " " &amp; 'Implementation Plan'!U41</f>
        <v xml:space="preserve">ORGANIZATIONAL FOCUS &amp; ALIGNMENT </v>
      </c>
      <c r="B58" s="39"/>
      <c r="C58" s="39"/>
      <c r="D58" s="39"/>
      <c r="E58" s="270"/>
    </row>
    <row r="59" spans="1:5">
      <c r="A59" s="27" t="str">
        <f>'Implementation Plan'!U43</f>
        <v>Refine Corporate 2x2 and use in executive meetings</v>
      </c>
      <c r="B59" s="30">
        <f>'Implementation Plan'!T43</f>
        <v>30</v>
      </c>
      <c r="C59" s="30" t="b">
        <v>1</v>
      </c>
      <c r="D59" s="30">
        <f t="shared" ref="D59:D63" si="18">IF(C59=TRUE, 1,0)</f>
        <v>1</v>
      </c>
      <c r="E59" s="266">
        <f t="shared" ref="E59:E63" si="19">D59*B59</f>
        <v>30</v>
      </c>
    </row>
    <row r="60" spans="1:5">
      <c r="A60" s="27" t="str">
        <f>'Implementation Plan'!U44</f>
        <v>Post about using the Corporate 2x2 in executive meetings to e-Journal</v>
      </c>
      <c r="B60" s="30">
        <f>'Implementation Plan'!T44</f>
        <v>30</v>
      </c>
      <c r="C60" s="30" t="b">
        <v>1</v>
      </c>
      <c r="D60" s="30">
        <f t="shared" si="18"/>
        <v>1</v>
      </c>
      <c r="E60" s="266">
        <f t="shared" si="19"/>
        <v>30</v>
      </c>
    </row>
    <row r="61" spans="1:5">
      <c r="A61" s="27" t="str">
        <f>'Implementation Plan'!U45</f>
        <v>Gamefilm Corp. 2x2 as an executive team. Post experiences to e-Journal</v>
      </c>
      <c r="B61" s="30">
        <f>'Implementation Plan'!T45</f>
        <v>10</v>
      </c>
      <c r="C61" s="30" t="b">
        <v>1</v>
      </c>
      <c r="D61" s="30">
        <f t="shared" si="18"/>
        <v>1</v>
      </c>
      <c r="E61" s="266">
        <f t="shared" si="19"/>
        <v>10</v>
      </c>
    </row>
    <row r="62" spans="1:5">
      <c r="A62" s="27" t="str">
        <f>'Implementation Plan'!U46</f>
        <v>Discuss Team 2x2s with your coach</v>
      </c>
      <c r="B62" s="30">
        <f>'Implementation Plan'!T46</f>
        <v>10</v>
      </c>
      <c r="C62" s="30" t="b">
        <v>1</v>
      </c>
      <c r="D62" s="30">
        <f t="shared" si="18"/>
        <v>1</v>
      </c>
      <c r="E62" s="266">
        <f t="shared" si="19"/>
        <v>10</v>
      </c>
    </row>
    <row r="63" spans="1:5">
      <c r="A63" s="27">
        <f>'Implementation Plan'!U47</f>
        <v>0</v>
      </c>
      <c r="B63" s="30">
        <f>'Implementation Plan'!T47</f>
        <v>0</v>
      </c>
      <c r="C63" s="30" t="b">
        <v>0</v>
      </c>
      <c r="D63" s="30">
        <f t="shared" si="18"/>
        <v>0</v>
      </c>
      <c r="E63" s="266">
        <f t="shared" si="19"/>
        <v>0</v>
      </c>
    </row>
    <row r="64" spans="1:5" ht="13.5" thickBot="1">
      <c r="A64" s="27"/>
      <c r="B64" s="30"/>
      <c r="C64" s="30"/>
      <c r="D64" s="30"/>
      <c r="E64" s="266"/>
    </row>
    <row r="65" spans="1:5" ht="13.5" thickBot="1">
      <c r="A65" s="89"/>
      <c r="D65" s="68" t="s">
        <v>30</v>
      </c>
      <c r="E65" s="269">
        <f>SUM(E59:E64)</f>
        <v>80</v>
      </c>
    </row>
    <row r="66" spans="1:5">
      <c r="A66" s="89"/>
    </row>
    <row r="67" spans="1:5">
      <c r="A67" s="89"/>
    </row>
    <row r="68" spans="1:5">
      <c r="A68" s="89"/>
    </row>
    <row r="69" spans="1:5">
      <c r="A69" s="89"/>
    </row>
    <row r="70" spans="1:5">
      <c r="A70" s="89"/>
    </row>
    <row r="71" spans="1:5">
      <c r="A71" s="89"/>
    </row>
    <row r="72" spans="1:5">
      <c r="A72" s="89"/>
    </row>
    <row r="73" spans="1:5">
      <c r="A73" s="89"/>
    </row>
    <row r="74" spans="1:5">
      <c r="A74" s="89"/>
    </row>
    <row r="75" spans="1:5">
      <c r="A75" s="89"/>
    </row>
    <row r="472" spans="3:3">
      <c r="C472" s="17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A2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Implementation Plan</vt:lpstr>
      <vt:lpstr>Controls</vt:lpstr>
      <vt:lpstr>Sheet1</vt:lpstr>
      <vt:lpstr>'Implementation Plan'!Print_Area</vt:lpstr>
    </vt:vector>
  </TitlesOfParts>
  <Company>1-800-CashOffer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Peter Stathis</cp:lastModifiedBy>
  <cp:lastPrinted>2015-01-14T15:08:40Z</cp:lastPrinted>
  <dcterms:created xsi:type="dcterms:W3CDTF">2010-04-24T06:49:01Z</dcterms:created>
  <dcterms:modified xsi:type="dcterms:W3CDTF">2015-04-17T21:25:21Z</dcterms:modified>
</cp:coreProperties>
</file>